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DOCUMENTOS 2023\VARIOS\FINANCIERA PROGRAMATICA\"/>
    </mc:Choice>
  </mc:AlternateContent>
  <bookViews>
    <workbookView xWindow="0" yWindow="0" windowWidth="13987" windowHeight="8878"/>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V40" i="5" l="1"/>
  <c r="V39" i="5"/>
  <c r="V38" i="5"/>
  <c r="V37" i="5"/>
  <c r="V36" i="5"/>
  <c r="V35" i="5"/>
  <c r="V34" i="5"/>
  <c r="V33" i="5"/>
  <c r="V32" i="5"/>
  <c r="V31" i="5"/>
  <c r="V30" i="5"/>
  <c r="V29" i="5"/>
  <c r="V28" i="5"/>
  <c r="V27" i="5"/>
  <c r="V26" i="5"/>
  <c r="V25" i="5"/>
  <c r="V24" i="5"/>
  <c r="V23" i="5"/>
  <c r="V22" i="5"/>
  <c r="V21" i="5"/>
  <c r="V20" i="5"/>
  <c r="V19" i="5"/>
  <c r="V18" i="5"/>
  <c r="V17" i="5"/>
  <c r="V16" i="5"/>
  <c r="V15" i="5"/>
  <c r="V14" i="5"/>
  <c r="V13" i="5"/>
  <c r="V12" i="5"/>
  <c r="V11" i="5"/>
  <c r="V10" i="5"/>
  <c r="V9" i="5"/>
  <c r="V8" i="5"/>
  <c r="V7" i="5"/>
</calcChain>
</file>

<file path=xl/sharedStrings.xml><?xml version="1.0" encoding="utf-8"?>
<sst xmlns="http://schemas.openxmlformats.org/spreadsheetml/2006/main" count="549" uniqueCount="326">
  <si>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</si>
  <si>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</si>
  <si>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</si>
  <si>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</si>
  <si>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</si>
  <si>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</si>
  <si>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</si>
  <si>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</si>
  <si>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</si>
  <si>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</si>
  <si>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</si>
  <si>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</si>
  <si>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</si>
  <si>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</si>
  <si>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</si>
  <si>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</si>
  <si>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</si>
  <si>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</si>
  <si>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</si>
  <si>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</si>
  <si>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</si>
  <si>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</si>
  <si>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</si>
  <si>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</si>
  <si>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</si>
  <si>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</si>
  <si>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</si>
  <si>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</si>
  <si>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</si>
  <si>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</si>
  <si>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</si>
  <si>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</si>
  <si>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</si>
  <si>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</si>
  <si>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</si>
  <si>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</si>
  <si>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</si>
  <si>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</si>
  <si>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</si>
  <si>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</si>
  <si>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</si>
  <si>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</si>
  <si>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</si>
  <si>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</si>
  <si>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</si>
  <si>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</si>
  <si>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</si>
  <si>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</si>
  <si>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</si>
  <si>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</si>
  <si>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</si>
  <si>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</si>
  <si>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</si>
  <si>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</si>
  <si>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</si>
  <si>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</si>
  <si>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</si>
  <si>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</si>
  <si>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</si>
  <si>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</si>
  <si>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</si>
  <si>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</si>
  <si>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</si>
  <si>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</si>
  <si>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</si>
  <si>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</si>
  <si>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</si>
  <si>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</si>
  <si>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</si>
  <si>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</si>
  <si>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</si>
  <si>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</si>
  <si>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</si>
  <si>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</si>
  <si>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</si>
  <si>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</si>
  <si>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</si>
  <si>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</si>
  <si>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</si>
  <si>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</si>
  <si>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</si>
  <si>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</si>
  <si>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</si>
  <si>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</si>
  <si>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</si>
  <si>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</si>
  <si>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CONTRIBUIR AL BASTECIMIENTO DE AGUA POTABLE EN LA CABECERA MUNICIPAL Y COMUNIDADES ADHERIDAS AL ORGANISMO MEDIANTE LA DOTACIÓN SUFICIENTE DE AGUA POTABLE.</t>
  </si>
  <si>
    <t>MANTENER Y OPERAR EL SISTEMA DE AGUA POTABLE Y ALCANTARILLADO SANITARIO EN LA CABECERA MUNICIPAL Y COMUNIDADES ADHERIDAS AL  ORGANISMO.</t>
  </si>
  <si>
    <t>SESIONES DE CONSEJO REALIZADAS</t>
  </si>
  <si>
    <t>SESIÓN PARA MESAS DE TRABAJO</t>
  </si>
  <si>
    <t xml:space="preserve">ACTUALIZACIÓN DE SISTEMAS </t>
  </si>
  <si>
    <t>USUARIO DE J.M.A.P.A.  CONCIENTIZADO</t>
  </si>
  <si>
    <t>INSPECCIÓN DE DRENAJES SANITARIOS Y REPORTES DE USUARIOS</t>
  </si>
  <si>
    <t>ELABORACIÓN DE CAMPAÑAS Y EVENTOS EN RELACIÓN A LA SITUACIÓN HÍDRICA DEL MUNICIPIO.</t>
  </si>
  <si>
    <t>ELABORACIÓN Y DIFUSIÓN DE LA IMAGEN INSTITUCIONAL.</t>
  </si>
  <si>
    <t>ADMINISTRACIÓN DEL SERVICIO PRESTADO</t>
  </si>
  <si>
    <t>OBTENCIÓN EN LA TOMA DE LECTURAS</t>
  </si>
  <si>
    <t>ACTUALIZACIÓN DEL PADRÓN DE USUARIOS.</t>
  </si>
  <si>
    <t>CAMBIO DE MEDIDORES</t>
  </si>
  <si>
    <t>ELABORACIÓN Y ENTREGA DE REQUERIMIETOS</t>
  </si>
  <si>
    <t>FUGA REPARADA</t>
  </si>
  <si>
    <t>ATENCIÓN DE REPORTES CIUDADANOS Y DEL ORGANISMO.</t>
  </si>
  <si>
    <t>MANTENIMIENTO DE LA RED SANITARIA</t>
  </si>
  <si>
    <t xml:space="preserve">RED DE AGUA POTABLE Y DRENAJE SANITARIO REHABILITADO Y/O AMPLIADO. </t>
  </si>
  <si>
    <t>ELABORACIÓN DE PROYECTOS</t>
  </si>
  <si>
    <t>FUNCIONAMIENTO DE PLANTAS POTABILIZADORAS</t>
  </si>
  <si>
    <t>CUMPLIMIENTO DE ANÁLISIS  EN POTABILIZADORAS</t>
  </si>
  <si>
    <t>CUMPLIMIENTO DE ESTUDIOS EN POZOS</t>
  </si>
  <si>
    <t>COMITÉ RURAL DE AGUA POTABLE  ASISTIDO.</t>
  </si>
  <si>
    <t>INSPECCIÓN A COMITÉ RURAL DE AGUA POTABLE</t>
  </si>
  <si>
    <t>TRATAMIENTO DE AGUA RESIDUAL INGRESADO.</t>
  </si>
  <si>
    <t>CUMPLIMIENTO DE LA NORMA OFICIAL MEXICANA 001</t>
  </si>
  <si>
    <t>CUMPLIMIENTO DE ANÁLISIS PREVENTIVOS PARA MONITOREO INTERNO</t>
  </si>
  <si>
    <t xml:space="preserve">REVISIÓN DE RESULTADOS </t>
  </si>
  <si>
    <t>INSPECCIÓN DE DESCARGAS SANITARIAS</t>
  </si>
  <si>
    <t>REVISIÓN EN LA CALIDAD DE LODOS</t>
  </si>
  <si>
    <t>PAGO EFECTUADO</t>
  </si>
  <si>
    <t>LIQUIDACIÓN DE IMPUESTOS Y PAGO DE DERECHOS</t>
  </si>
  <si>
    <t>INFORMACIÓN TRIMESTRAL FINANCIERA Y CUENTA PÚBLICA ANUAL.</t>
  </si>
  <si>
    <t>DISPERSIÓN DE NÓMINA SEMANAL Y EMOLUMENTOS ELABORADOS.</t>
  </si>
  <si>
    <t>CAPACITACIÓN DEL PERSONAL.</t>
  </si>
  <si>
    <t>MOTIVACIÓN AL PERSONAL.</t>
  </si>
  <si>
    <t>REPORTE DE ENCENDIDO DE POZOS GENERADOS DIARIAMENTE POR EL ÁREA DE OPERACIÓN Y MANTENIMIENTO.</t>
  </si>
  <si>
    <t>REPORTE ANUAL GENERADO POR LA PLANTA DE TRATAMIENTO</t>
  </si>
  <si>
    <t>ACTAS DE SESIÓN EMITIDAS MENSUALMENTE POR EL CONSEJO DIRECTIVO DE LA J.M.A.P.A</t>
  </si>
  <si>
    <t>LISTAS DE ASISTENCIA, REPORTE FOTOGRÁFICO Y MINUTAS DE ACUERDO EMITIDAS POR PARTE DIRECTIVO DE LA JMAPA.</t>
  </si>
  <si>
    <t>PUBLICACIÓN DEL PERIÓDICO OFICIAL DEL ESTADO DE GUANAJUATO, COPIA DEL MANUAL DE FUNCIONES Y PROCESOS DE LA JMAPA, REPORTE DE INSTALACIÓN DEL SISTEMA COMERCIAL.</t>
  </si>
  <si>
    <t>EXPEDIENTE GENERADO: LISTA DE ASISTENCIA, FOTOGRAFÍAS, LISTA DE LOGÍSTICA O MATERIAL Y ENCUESTAS. EMITIDO TRIMESTRALMENTE POR EL ENCARGADO DE GESTIÓN SOCIAL</t>
  </si>
  <si>
    <t>FOTOGRAFÍAS Y FICHAS INFORMATIVAS EMITIDAS TRIMESTRALMENTE POR EL ENCARGADO DE GESTIÓN SOCIAL.</t>
  </si>
  <si>
    <t xml:space="preserve">EXPEDIENTE GENERADO: FOTOGRAFÍAS. OFICIOS, PERMISOS Y PROYECTOS, PUBLICACIONES EN FACEBOOK EMITIDOS TRIMESTRALMENTE POR EL ENCARGADO DE GESTIÓN SOCIAL. </t>
  </si>
  <si>
    <t>PUBLICACIONES EN LA PAGINA DE FACEBOOK. EVIDENCIA MENSUAL EMITIDA POR EL ENCARGADO DEL ÁREA DE GESTIÓN SOCIAL</t>
  </si>
  <si>
    <t>REPORTES DE FACTURACIÓN Y RECAUDACIÓN EMITIDOS MENSUALMENTE POR EL COORDINADOR DEL ÁREA COMERCIAL</t>
  </si>
  <si>
    <t>REPORTES GENERADOS MENSUALMENTE POR EL COORDINADOR DEL ÁREA COMERCIAL</t>
  </si>
  <si>
    <t>INFORME DE PADRÓN DE USUARIOS ACTUALIZADO, EMITIDO POR EL ENCARGADO DEL ÁREA COMERCIAL.</t>
  </si>
  <si>
    <t>REPORTE ANALÍTICO EMITIDO TRIMESTRALMENTE POR EL COORDINADOR DEL ÁREA COMERCIAL</t>
  </si>
  <si>
    <t>COPIA DEL REPORTE DE REQUERIMIENTOS GENERADO MENSUALMENTE POR EL ÁREA COMERCIAL.</t>
  </si>
  <si>
    <t>REPORTE DE FUGAS, EMITIDO ANUALMENTE POR EL JEFE DEL ÁREA DE OPERACIÓN Y MANTENIMIENTO.</t>
  </si>
  <si>
    <t>REPORTES DE SOLICITUDES ATENDIDAS Y EVIDENCIA FOTOGRÁFICA EMITIDA MENSUALMENTE POR EL JEFE DEL ÁREA DE OPERACIÓN Y MANTENIMIENTO.</t>
  </si>
  <si>
    <t>COPIA DEL REPORTE DE SERVICIO.</t>
  </si>
  <si>
    <t>ACTAS DE ENTREGA-RECEPCIÓN EMITIDAS MENSUALMENTE POR EL COORDINADOR DEL ÁREA TÉCNICA DE LA J.M.A.P.A</t>
  </si>
  <si>
    <t>CÉDULA DE REGISTRO EMITIDA TRIMESTRALMENTE POR EL COORDINADOR DEL ÁREA TÉCNICA DE LA J.M.A.P.A</t>
  </si>
  <si>
    <t>BITÁCORAS DE APERTURA EMITIDAS MENSUALMENTE POR EL ENCARGADO DE LAS PLANTAS POTABILIZADORAS</t>
  </si>
  <si>
    <t>COPIA DE LOS RESULTADOS EMITIDOS SEMESTRALMENTE POR LABORATORIO CERTIFICADO.</t>
  </si>
  <si>
    <t>COPIA DE LOS RESULTADOS DE ANÁLISIS EMITIDOS POR LABORATORIO CERTIFICADO.</t>
  </si>
  <si>
    <t>SOLICITUDES DE APOYO,OFICIOS DE SEGUIMIENTO Y/O EVIDENCIA FOTOGRÁFICA.</t>
  </si>
  <si>
    <t>ENCUESTAS REALIZADAS EN LA VISITA EMITIDAS TRIMESTRALMENTE POR EL ENCARGADO DE ATENCIÓN A COMITÉS RURALES.</t>
  </si>
  <si>
    <t>REPORTE TRIMESTRAL DE AGUA TRATADA GENERADO POR EL ENCARGADO DE LA PLANTA DE TRATAMIENTO</t>
  </si>
  <si>
    <t>RESULTADO DE ANÁLISIS MENSUALES EMITIDOS POR CONAGUA</t>
  </si>
  <si>
    <t>RESULTADO DE ANÁLISIS MENSUALES EMITIDOS POR EL ENCARGADO DE LA PLANTA DE TRATAMIENTO</t>
  </si>
  <si>
    <t>COPIA DEL REPORTE DE VISITA POR PARTE DE LA PTAR,</t>
  </si>
  <si>
    <t>COPIA DE RESULTADOS DE ANÁLISIS POR PARTE DE LABORATORIO CERTIFICADO.</t>
  </si>
  <si>
    <t>COPIAS DE LOS PAGOS EMITIDOS TRIMESTRALMENTE POR EL JEFE DEL ÁREA FINANCIERA.</t>
  </si>
  <si>
    <t>COPIA DE LOS PAGOS EMITIDOS TRIMESTRALMENTE POR EL JEFE DEL ÁREA DE FINANZAS.</t>
  </si>
  <si>
    <t>DOCUMENTO ENTREGADO TRIMESTRAL Y ANUALMENTE EMITIDO POR EL JEFE DEL ÁREA FINANCIERA</t>
  </si>
  <si>
    <t>TRANSFERENCIAS BANCARIA SEMANALES EMITIDAS POR EL ENCARGADO DEL ÁREA DE RECURSOS HUMANOS.</t>
  </si>
  <si>
    <t>CONSTANCIAS O RECONOCIMIENTOS TRIMESTRALES EMITIDOS POR EL EXPOSITOR</t>
  </si>
  <si>
    <t>COPIA DE RECONOCIMIENTO ENTREGADO POR EL ÁREA DE RECURSOS HUMANOS, FIRMA DE EMPLEADOS POR PRESENTE RECIBIDO.</t>
  </si>
  <si>
    <t>COMPONENTE 1</t>
  </si>
  <si>
    <t>ACTIVIDAD C1A1</t>
  </si>
  <si>
    <t>ACTIVIDAD C1A2</t>
  </si>
  <si>
    <t>COMPONENTE 2</t>
  </si>
  <si>
    <t>ACTIVIDAD C2A1</t>
  </si>
  <si>
    <t>ACTIVIDAD C2A2</t>
  </si>
  <si>
    <t>ACTIVIDAD C2A3</t>
  </si>
  <si>
    <t>COMPONENTE 3</t>
  </si>
  <si>
    <t>ACTIVIDAD C3A1</t>
  </si>
  <si>
    <t>ACTIVIDAD C3A2</t>
  </si>
  <si>
    <t>ACTIVIDAD C3A3</t>
  </si>
  <si>
    <t>ACTIVIDAD C3A4</t>
  </si>
  <si>
    <t>COMPONENTE 4</t>
  </si>
  <si>
    <t>ACTIVIDAD C4A1</t>
  </si>
  <si>
    <t>ACTIVIDAD C4A2</t>
  </si>
  <si>
    <t>COMPONENTE 5</t>
  </si>
  <si>
    <t>ACTIVIDAD C5A1</t>
  </si>
  <si>
    <t>ACTIVIDAD  C5A2</t>
  </si>
  <si>
    <t>ACTIVIDAD  C5A3</t>
  </si>
  <si>
    <t>ACTIVIDAD C5A6</t>
  </si>
  <si>
    <t>COMPONENTE 6</t>
  </si>
  <si>
    <t>ACTIVIDAD C6A1</t>
  </si>
  <si>
    <t>COMPONENTE 7</t>
  </si>
  <si>
    <t>ACTIVIDAD C7A1</t>
  </si>
  <si>
    <t>ACTIVIDAD C7A2</t>
  </si>
  <si>
    <t>ACTIVIDAD C7A3</t>
  </si>
  <si>
    <t>ACTIVIDAD C7A5</t>
  </si>
  <si>
    <t>COMPONENTE 8</t>
  </si>
  <si>
    <t>ACTIVIDAD C8A1</t>
  </si>
  <si>
    <t>ACTIVIDAD C8A2</t>
  </si>
  <si>
    <t>COMPONENTE 9</t>
  </si>
  <si>
    <t>ACTIVIDAD C9A1</t>
  </si>
  <si>
    <t>ACTIVIDAD C9A2</t>
  </si>
  <si>
    <t>(VARIABLE  A / VARIABLE B) x 100</t>
  </si>
  <si>
    <t>(VARIABLE  A / VARIABLE B) x 101</t>
  </si>
  <si>
    <t>VARIABLE A: DÍAS DE OPERACIÓN  VARIABLE B: DÍAS NATURALES</t>
  </si>
  <si>
    <t>VARIABLE A: GASTO TRATADO VARIABLE B: GASTO PROGRAMADO</t>
  </si>
  <si>
    <t>VARIABLE A: SESIONES REALIZADAS VARIABLE B: SESIONES PROGRAMADAS</t>
  </si>
  <si>
    <t>VARIABLE A: SESIONES REALIZADAS  VARIABLE B: SESIONES PROGRAMADAS</t>
  </si>
  <si>
    <t>VARIABLE A: ACTUALIZACIÓN REALIZADA  VARIABLE B: ACTUALIZACIÓN  PROGRAMADA.</t>
  </si>
  <si>
    <t>VARIABLE A: CAPACITACIONES REALIZADAS   VARIABLE B: CAPACITACIONES PROGRAMADAS.</t>
  </si>
  <si>
    <t>VARIABLE A: VISITAS REALIZADAS   VARIABLE B: VISITAS PROGRAMADAS.</t>
  </si>
  <si>
    <t>VARIABLE A: CAMPAÑAS REALIZADAS  VARIABLE B: CAMPAÑAS PROGRAMADAS.</t>
  </si>
  <si>
    <t>VARIABLE A: PUBLICACIONES DIFUNDIDAS VARIABLE B: PUBLICACIONES PROGRAMADAS.</t>
  </si>
  <si>
    <t>VARIABLE A: RECIBOS ENTREGADOS  VARIABLE B: RECIBOS PROGRAMADOS.</t>
  </si>
  <si>
    <t>VARIABLE A: LECTURAS TOMADAS  VARIABLE B: LECTURAS PROGRAMADAS</t>
  </si>
  <si>
    <t>VARIABLE A:  USUARIO ACTUALIZADO  VARIABLE B: USUARIO PROGRAMADO.</t>
  </si>
  <si>
    <t>VARIABLE A: MEDIDORES CAMBIADOS VARIABLE B: MEDIDORES  PROGRAMADOS</t>
  </si>
  <si>
    <t>VARIABLE A: REQUERIMIENTO ENTREGADO VARIABLE B: REQUERIMIENTO PROGRAMADO</t>
  </si>
  <si>
    <t>VARIABLE A: FUGAS ATENDIDAS  VARIABLE B: FUGAS PROGRAMADAS</t>
  </si>
  <si>
    <t xml:space="preserve">VARIABLE A: REPORTES ATENDIDOS  VARIABLE B: REPORTES PROGRAMADOS. </t>
  </si>
  <si>
    <t xml:space="preserve">VARIABLE A: SERVICIO PRESTADO  VARIABLE B: SERVICIO PROGRAMADO. </t>
  </si>
  <si>
    <t xml:space="preserve">VARIABLE A: METROS EJECUTADOS  VARIABLE B: METROS PROGRAMADOS. </t>
  </si>
  <si>
    <t xml:space="preserve">VARIABLE A: METROS VALIDADOS  VARIABLE B: METROS PROGRAMADOS. </t>
  </si>
  <si>
    <t>VARIABLE A : JORNADAS EN FUNCIONAMIENTO. VARIABLE B: JORNADAS PROGRAMADAS.</t>
  </si>
  <si>
    <t>VARIABLE A: ANÁLISIS REALIZADOS VARIABLE B: ANÁLISIS PROGRAMADOS.</t>
  </si>
  <si>
    <t>VARIABLE A: COMITÉ ASISTIDO VARIABLE B: COMITÉ PROGRAMADO.</t>
  </si>
  <si>
    <t>VARIABLE A: VISITA REALIZADA VARIABLE B: VISITA PROGRAMADA.</t>
  </si>
  <si>
    <t>VARIABLE A: VOLUMEN TRATADO   VARIABLE B: VOLUMEN PROGRAMADO.</t>
  </si>
  <si>
    <t>VARIABLE A: REPORTES CUMPLIDOS  VARIABLE B: REPORTES PROGRAMADOS.</t>
  </si>
  <si>
    <t>VARIABLE A: TRANSFERENCIAS REALIZADAS VARIABLE b: TRANSFERENCIAS PROGRAMADAS.</t>
  </si>
  <si>
    <t>VARIABLE A: PAGOS REALIZADOS VARIABLE B: PAGOS PROGRAMADOS</t>
  </si>
  <si>
    <t>VARIABLE A: INFORMES REALIZADOS VARIABLE B: INFORMES PROGRAMADOS</t>
  </si>
  <si>
    <t>VARIABLE A: CAPACITACIONES REALIZADAS VARIABLE B: CAPACITACIONES PROGRAMADAS</t>
  </si>
  <si>
    <t>VARIABLE A: RECONOCIMIENTOS Y PRESENTES ENTREGADOS VARIABLE B: RECONOCIMIENTOS Y PRESENTES PROGRAMADOS.</t>
  </si>
  <si>
    <t>SUMINISTRAR AGUA POTABLE MEDIANTE LAS ESTACIONES DE BOMBEO</t>
  </si>
  <si>
    <t>LOGRAR UN INCREMENTO DE AGUA RESIDUAL TRATADA DE 1.7 L/S ANUALMENTE</t>
  </si>
  <si>
    <t>ADMINISTRAR EL ORGANISMO POR MEDIO DE 20 SESIONES DE CONSEJO PROGRAMADAS DURANTE EL AÑO.</t>
  </si>
  <si>
    <t>REALIZAR 12 SESIONES PARA MESAS DE TRABAJO DEL CONSEJO DIRECTIVO PROGRAMADAS DURANTE EL AÑO</t>
  </si>
  <si>
    <t>ACTUALIZACIÓN DE 3 SISTEMAS PARA ADECUACIONES DEL ORGANISMO OPERADOR: REGLAMENTO DE LA JUNTA MUNICIPAL DE AGUA POTABLE Y ALCANTARILLADO DE SAN FELIPE, GTO. CONFORME A LA LEGISLACIÓN VIGENTE, ELABORACIÓN DE MANUAL DE PROCESOS Y FUNCIONES. ACTUALIZACIÓN DEL SISTEMA COMERCIAL.</t>
  </si>
  <si>
    <t>CREAR CONCIENCIA EN TODA LA CIUDADANÍA SOBRE EL CUIDADO DEL AGUA Y EL MEDIO AMBIENTE , ASÍ COMO LA PRESERVACIÓN DE LOS MANTOS ACUÍFEROS EN EL MUNICIPIO MEDIANTE 18 CAPACITACIONES VIRTUALES O PRESENCIALES SOBRE LA CULTURA HÍDRICA.</t>
  </si>
  <si>
    <t>VISITAR 48 DESCARGAS SANITARIAS DURANTE EL AÑO Y DAR RESPUESTA A LOS REPORTES POR PARTE DEL USUARIO. (FUGA, ROBO, DESPERDICIO, DRENAJES TAPADOS).</t>
  </si>
  <si>
    <t>GENERAR EN LA POBLACIÓN COMPROMISO Y ACCIONES MEDIANTE 65 CAMPAÑAS DURANTE EL AÑO EMITIDAS TRIMESTRALMENTE POR EL ENCARGADO DE GESTIÓN SOCIAL</t>
  </si>
  <si>
    <t>CUBRIR 800 PUBLICACIONES AL AÑO</t>
  </si>
  <si>
    <t>ELABORAR Y ENTREGAR 162,000 RECIBOS AL AÑO</t>
  </si>
  <si>
    <t>TOMAR 162,000 LECTURAS AL AÑO.</t>
  </si>
  <si>
    <t>ACTUALIZAR 6000 USUARIOS</t>
  </si>
  <si>
    <t>CAMBIO DE 700 MEDIDORES</t>
  </si>
  <si>
    <t>ELABORAR Y ENTREGAR 2500 REQUERIMIENTOS DE ADEUDOS EMITIDOS MENSUALMENTE POR EL ÁREA COMERCIAL.</t>
  </si>
  <si>
    <t>REPARACIÓN DE 500 FUGAS ANUALES.</t>
  </si>
  <si>
    <t>ATENDER 1500 REPORTES Y/O SOLICITUDES AL AÑO</t>
  </si>
  <si>
    <t>ATENDER 3 DESAZOLVES ANUALES CON EQUIPO HIDRONEUMÁTICO EN LA RED OPERADA POR EL ORGANISMO OPERADOR.</t>
  </si>
  <si>
    <t>AMPLIAR Y/O REHABILITAR 5000 METROS DE RED DE AGUA POTABLE O DRENAJE SANITARIO.</t>
  </si>
  <si>
    <t>ELABORACIÓN VALIDACIÓN DE 3500 METROS AL AÑO</t>
  </si>
  <si>
    <t>720 JORNADAS</t>
  </si>
  <si>
    <t>CUMPLIR CON 8 ANÁLISIS EN LAS 4 PLANTAS POTABILIZADORAS DE LA CABECERA MUNICIPAL, CON LA FINALIDAD DE ANALIZAR LA CALIDAD DEL AGUA DE ACUERDO A LA NOOM-230-SSA1-2015</t>
  </si>
  <si>
    <t>REALIZAR 6 ESTUDIOS DE LABORATORIO DURANTE EL AÑO PARA LOS 3 POZOS DE LA CABECERA MUNICIPAL CONFORME A LA NOOM-127-SSA-1994</t>
  </si>
  <si>
    <t>ASISTIR 50 COMITÉS RURALES DE AGUA POTABLE DURANTE EL AÑO.</t>
  </si>
  <si>
    <t>VISITAR 24 COMITÉS RURALES DE AGUA POTABLE PARA CONOCER SU FORMA DE OPERACIÓN Y LLEVAR UN REGISTRO.</t>
  </si>
  <si>
    <t>TRATAR 1,892,160 M3 DE AGUA INGRESADA</t>
  </si>
  <si>
    <t>CUMPLIMIENTO DE LA NOOM-001-SEMARNAT DURANTE LOS 4 TRIMESTRES DEL AÑO</t>
  </si>
  <si>
    <t>REALIZAR 72 REPORTES DE PROMEDIOS MENSUALES PARA MONITOREO INTERNO.</t>
  </si>
  <si>
    <t>REALIZAR 7 ANÁLISIS ANUALES PARA DESCARGAS SANITARIAS CON LA FINALIDAD DE VERIFICAR SE CUMPLA CON LOS PARÁMETROS DE LA NOOM-002-SEMARNAT-1996 EMITIDOS A LA PLANTA DE TRATAMIENTO.</t>
  </si>
  <si>
    <t>VISITAR 84 DESCARGAS COMERCIALES,MIXTAS O INDUSTRIALES ANUALMENTE POR PARTE DE LA PLANTA DE TRATAMIENTO DE AGUAS RESIDUALES DE LA JMAPA PARA VERIFICAR SE CUMPLAN CON LOS PARÁMETROS ESTABLECIDOS.</t>
  </si>
  <si>
    <t>REALIZAR 1 MUESTRA ANUAL PARA REVISAR LA CALIDAD DE LODOS EMITIDOS A LA PLANTA DE TRATAMIENTO POR PARTE DE LABORATORIO CERTIFICADO.</t>
  </si>
  <si>
    <t>PAGOS AL 100% DE FACTURAS</t>
  </si>
  <si>
    <t>CUMPLIR CON LAS OBLIGACIONES FISCALES DEL ORGANISMOS MEDIANTE 16 PAGOS (12 DE IMPUESTOS Y 4 DE DERECHOS)</t>
  </si>
  <si>
    <t>CUMPLIR CON LA LEY DE FISCALIZACIÓN SUPERIOR DEL ESTADO DE GTO. MEDIANTE 5 INFORMES.</t>
  </si>
  <si>
    <t>REALIZAR 4264 PAGOS DE NÓMINA Y 96 EMOLUMENTOS.</t>
  </si>
  <si>
    <t>EJECUTAR 16 CAPACITACIONES AL AÑO</t>
  </si>
  <si>
    <t>ENTREGAR 3 RECONOCIMIENTOS: TRES POR TRAYECTORIA LABORAL, ASÍ COMO 83 PRESENTES DE CUMPLEAÑOS.</t>
  </si>
  <si>
    <t>Junta Municipal de Agua Potable y Alcantarillado de San Felipe, Gto.
Indicadores de Resultados
Del 1 de enero al 31de diciembre de 2022</t>
  </si>
  <si>
    <t>NÚMERO DE SESIONES</t>
  </si>
  <si>
    <t>NÚMERO DE MESAS</t>
  </si>
  <si>
    <t>DOCUMENTO</t>
  </si>
  <si>
    <t>NÚMERO DE CAPACITACIONES</t>
  </si>
  <si>
    <t>NÚMERO DE VISITAS</t>
  </si>
  <si>
    <t>NÚMERO DE CAMPAÑAS</t>
  </si>
  <si>
    <t>NÚMERO DE PUBLICACIONES</t>
  </si>
  <si>
    <t>NÚMERO DE RECIBOS</t>
  </si>
  <si>
    <t>NÚMERO DE LECTURAS</t>
  </si>
  <si>
    <t>DOMICILIO</t>
  </si>
  <si>
    <t>NÚMERO DE MEDIDORES</t>
  </si>
  <si>
    <t>NÚMERO DE REQUERIMIENTOS</t>
  </si>
  <si>
    <t>NÚMERO DE FUGAS</t>
  </si>
  <si>
    <t>NÚMERO DE REPORTES</t>
  </si>
  <si>
    <t>NÚMERO DE DESAZOLVES</t>
  </si>
  <si>
    <t>METROS</t>
  </si>
  <si>
    <t>JORNADAS</t>
  </si>
  <si>
    <t>RESULTADO DE ANÁLISIS</t>
  </si>
  <si>
    <t>ESTUDIO</t>
  </si>
  <si>
    <t>NÚMERO DE COMITÉ</t>
  </si>
  <si>
    <t>M3</t>
  </si>
  <si>
    <t>REPORTE</t>
  </si>
  <si>
    <t>ANÁLISIS</t>
  </si>
  <si>
    <t>VISITA</t>
  </si>
  <si>
    <t>MUESTRA</t>
  </si>
  <si>
    <t>NÚMERO DE TRANSFERENCIA</t>
  </si>
  <si>
    <t>NÚMERO DE INFORMES</t>
  </si>
  <si>
    <t>NÚMERO DE PAGOS</t>
  </si>
  <si>
    <t>NÚMERO DE PRESENTES</t>
  </si>
  <si>
    <t>E</t>
  </si>
  <si>
    <t>E0001</t>
  </si>
  <si>
    <t>E0007</t>
  </si>
  <si>
    <t>E0002</t>
  </si>
  <si>
    <t>E0005</t>
  </si>
  <si>
    <t>E0004</t>
  </si>
  <si>
    <t>E0006</t>
  </si>
  <si>
    <t>JMAPA</t>
  </si>
  <si>
    <t>SI</t>
  </si>
  <si>
    <t>CONTRIBUIR AL BASTECIMIENTO DE AGUA POTABLE EN LA CABECERA MUNICIPAL Y COMUNIDADES ADHERIDAS AL ORGANISMO MEDIANTE LA DOTACION SUFICIENTE DE AGUA POTABLE.</t>
  </si>
  <si>
    <t>PROPOSITO</t>
  </si>
  <si>
    <t>MANTERNER Y OPERAR EL SISTEMA DE AGUA POTABLE Y ALCANTARILLADO SANITARIO EN LA CABECERA MUNICIPAL Y COMUNIDADES ADHERIDAS AL ORGANISMO.</t>
  </si>
  <si>
    <t>ACTUALIZACIÓN DE SISTEMAS</t>
  </si>
  <si>
    <t>USUARIO DE J.M.A.P.A. CONCIENTIZADO</t>
  </si>
  <si>
    <t>ELABORACIÓN DE CAMPAÑAS Y EVENTOS EN RELACIÓN A LA SITUACIÓN HÍDRICA DEL MUNICIPIO</t>
  </si>
  <si>
    <t>ELABORACIÓN Y DIFUSIÓN DE LA IMAGEN INSTITUCIONAL</t>
  </si>
  <si>
    <t>ACTUALIZACIÓN DEL PADRÓN DE USUARIOS</t>
  </si>
  <si>
    <t>ELABORACIÓN Y ENTREGA DE REQUERIMIENTOS</t>
  </si>
  <si>
    <t>ATENCIÓN DE REPORTES CIUDADANOS Y DEL ORGANISMO</t>
  </si>
  <si>
    <t>RED DE AGUA POTABLE Y DRENAJE SANITARIO REHABILITADO Y/O AMPLIADO</t>
  </si>
  <si>
    <t>ACTIVIDAD C5A2</t>
  </si>
  <si>
    <t>ACTIVIDAD C5A3</t>
  </si>
  <si>
    <t>CUMPLIMIENTO DE ANÁLISIS EN POTABILIZADORAS</t>
  </si>
  <si>
    <t>ACTIVIDAD C5A4</t>
  </si>
  <si>
    <t>COMITÉ RURAL DE AGUA POTABLE ASISTIDO</t>
  </si>
  <si>
    <t>TRATAMIENTO DE AGUA RESIDUAL INGRESADO</t>
  </si>
  <si>
    <t>CUMPLIMIENTO DE LA NOM-001</t>
  </si>
  <si>
    <t>REVISIÓN DE RESULTADOS</t>
  </si>
  <si>
    <t>ACTIVIDAD C7A4</t>
  </si>
  <si>
    <t>INFORMACIÓN TRIMESTRAL FINANCIERA Y CUENTA PÚBLICA ANUAL</t>
  </si>
  <si>
    <t>ACTIVIDAD C8A3</t>
  </si>
  <si>
    <t>DISPERSIÓN DE NOMINA SEMANAL Y EMOLUMENTOS ELABORADOS</t>
  </si>
  <si>
    <t>ACTIVIDAD C8A4</t>
  </si>
  <si>
    <t>CAPACITACIÓN DEL PERSONAL</t>
  </si>
  <si>
    <t>ACTIVIDAD C8A5</t>
  </si>
  <si>
    <t>MOTIVACIÓN AL PERSONAL</t>
  </si>
  <si>
    <t>E0010</t>
  </si>
  <si>
    <t>E0011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</si>
</sst>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10"/>
      <color theme="1"/>
      <name val="Calibri"/>
      <family val="2"/>
      <scheme val="minor"/>
    </font>
    <font>
      <sz val="10"/>
      <color rgb="FF000000"/>
      <name val="Calibri"/>
      <family val="2"/>
    </font>
    <font>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4" fillId="0" borderId="0" applyFont="0" applyFill="0" applyBorder="0" applyAlignment="0" applyProtection="0"/>
  </cellStyleXfs>
  <cellXfs count="57">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6"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12" fillId="0" borderId="2" xfId="0" applyFont="1" applyBorder="1" applyAlignment="1">
      <alignment horizontal="center" wrapText="1"/>
    </xf>
    <xf numFmtId="0" fontId="13" fillId="0" borderId="2" xfId="0" applyFont="1" applyBorder="1" applyAlignment="1">
      <alignment horizontal="center" wrapText="1"/>
    </xf>
    <xf numFmtId="0" fontId="12" fillId="0" borderId="2" xfId="0" applyFont="1" applyBorder="1" applyAlignment="1">
      <alignment horizontal="center" vertical="center" wrapText="1"/>
    </xf>
    <xf numFmtId="0" fontId="0" fillId="0" borderId="2" xfId="0" applyFont="1" applyBorder="1" applyProtection="1">
      <protection locked="0"/>
    </xf>
    <xf numFmtId="0" fontId="0" fillId="0" borderId="2" xfId="0" applyBorder="1" applyAlignment="1">
      <alignment horizontal="center" vertical="center" wrapText="1"/>
    </xf>
    <xf numFmtId="9" fontId="0" fillId="0" borderId="2" xfId="0" applyNumberFormat="1"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10" fontId="0" fillId="0" borderId="2" xfId="0" applyNumberFormat="1" applyFont="1" applyBorder="1" applyAlignment="1" applyProtection="1">
      <alignment horizontal="center" vertical="center"/>
      <protection locked="0"/>
    </xf>
    <xf numFmtId="9" fontId="0" fillId="0" borderId="2" xfId="17" applyFont="1" applyBorder="1" applyAlignment="1" applyProtection="1">
      <alignment horizontal="center" vertical="center"/>
      <protection locked="0"/>
    </xf>
    <xf numFmtId="9" fontId="0" fillId="0" borderId="2" xfId="17" applyNumberFormat="1" applyFont="1"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4" fontId="0" fillId="0" borderId="2" xfId="0" applyNumberFormat="1" applyFont="1" applyBorder="1" applyAlignment="1" applyProtection="1">
      <alignment horizontal="right" vertical="center"/>
      <protection locked="0"/>
    </xf>
    <xf numFmtId="4" fontId="0" fillId="0" borderId="2" xfId="0" applyNumberFormat="1" applyFont="1" applyFill="1" applyBorder="1" applyAlignment="1" applyProtection="1">
      <alignment horizontal="right" vertical="center"/>
      <protection locked="0"/>
    </xf>
    <xf numFmtId="0" fontId="0" fillId="0" borderId="0" xfId="0" applyFont="1" applyFill="1" applyProtection="1">
      <protection locked="0"/>
    </xf>
  </cellXfs>
  <cellStyles count="18">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tabSelected="1" zoomScale="140" zoomScaleNormal="140" workbookViewId="0"/>
  </sheetViews>
  <sheetFormatPr baseColWidth="10" defaultColWidth="12" defaultRowHeight="10.65" x14ac:dyDescent="0.2"/>
  <cols>
    <col min="1" max="1" width="22.28515625" style="3" customWidth="1"/>
    <col min="2" max="2" width="17" style="2" customWidth="1"/>
    <col min="3" max="3" width="37" style="2" bestFit="1" customWidth="1"/>
    <col min="4" max="4" width="37" style="2" customWidth="1"/>
    <col min="5" max="5" width="21.42578125" style="2" customWidth="1"/>
    <col min="6" max="12" width="17" style="2" customWidth="1"/>
    <col min="13" max="13" width="44.140625" style="2" customWidth="1"/>
    <col min="14" max="14" width="44" style="2" customWidth="1"/>
    <col min="15" max="15" width="14.140625" style="2" customWidth="1"/>
    <col min="16" max="17" width="42.7109375" style="2" customWidth="1"/>
    <col min="18" max="18" width="18.7109375" style="2" customWidth="1"/>
    <col min="19" max="20" width="12" style="2" customWidth="1"/>
    <col min="21" max="21" width="12" style="2"/>
    <col min="22" max="22" width="13" style="2" bestFit="1" customWidth="1"/>
    <col min="23" max="23" width="14.42578125" style="3" customWidth="1"/>
    <col min="24" max="16384" width="12" style="3"/>
  </cols>
  <sheetData>
    <row r="1" spans="1:23" s="1" customFormat="1" ht="59.95" customHeight="1" x14ac:dyDescent="0.2">
      <c r="A1" s="32" t="s">
        <v>258</v>
      </c>
      <c r="B1" s="33"/>
      <c r="C1" s="33"/>
      <c r="D1" s="33"/>
      <c r="E1" s="33"/>
      <c r="F1" s="33"/>
      <c r="G1" s="33"/>
      <c r="H1" s="33"/>
      <c r="I1" s="33"/>
      <c r="J1" s="33"/>
      <c r="K1" s="33"/>
      <c r="L1" s="33"/>
      <c r="M1" s="33"/>
      <c r="N1" s="33"/>
      <c r="O1" s="33"/>
      <c r="P1" s="33"/>
      <c r="Q1" s="33"/>
      <c r="R1" s="33"/>
      <c r="S1" s="33"/>
      <c r="T1" s="33"/>
      <c r="U1" s="33"/>
      <c r="V1" s="33"/>
      <c r="W1" s="34"/>
    </row>
    <row r="2" spans="1:23" s="1" customFormat="1" ht="11.3" customHeight="1" x14ac:dyDescent="0.2">
      <c r="A2" s="29" t="s">
        <v>85</v>
      </c>
      <c r="B2" s="29"/>
      <c r="C2" s="29"/>
      <c r="D2" s="29"/>
      <c r="E2" s="29"/>
      <c r="F2" s="39" t="s">
        <v>2</v>
      </c>
      <c r="G2" s="39"/>
      <c r="H2" s="39"/>
      <c r="I2" s="39"/>
      <c r="J2" s="39"/>
      <c r="K2" s="30" t="s">
        <v>72</v>
      </c>
      <c r="L2" s="30"/>
      <c r="M2" s="30"/>
      <c r="N2" s="31" t="s">
        <v>73</v>
      </c>
      <c r="O2" s="31"/>
      <c r="P2" s="31"/>
      <c r="Q2" s="31"/>
      <c r="R2" s="31"/>
      <c r="S2" s="31"/>
      <c r="T2" s="31"/>
      <c r="U2" s="35" t="s">
        <v>55</v>
      </c>
      <c r="V2" s="35"/>
      <c r="W2" s="35"/>
    </row>
    <row r="3" spans="1:23" s="1" customFormat="1" ht="54.8" customHeight="1" x14ac:dyDescent="0.2">
      <c r="A3" s="24" t="s">
        <v>50</v>
      </c>
      <c r="B3" s="24" t="s">
        <v>49</v>
      </c>
      <c r="C3" s="24" t="s">
        <v>48</v>
      </c>
      <c r="D3" s="24" t="s">
        <v>47</v>
      </c>
      <c r="E3" s="24" t="s">
        <v>46</v>
      </c>
      <c r="F3" s="25" t="s">
        <v>45</v>
      </c>
      <c r="G3" s="25" t="s">
        <v>44</v>
      </c>
      <c r="H3" s="25" t="s">
        <v>43</v>
      </c>
      <c r="I3" s="26" t="s">
        <v>42</v>
      </c>
      <c r="J3" s="26" t="s">
        <v>41</v>
      </c>
      <c r="K3" s="27" t="s">
        <v>40</v>
      </c>
      <c r="L3" s="27" t="s">
        <v>39</v>
      </c>
      <c r="M3" s="27" t="s">
        <v>26</v>
      </c>
      <c r="N3" s="28" t="s">
        <v>38</v>
      </c>
      <c r="O3" s="28" t="s">
        <v>37</v>
      </c>
      <c r="P3" s="28" t="s">
        <v>36</v>
      </c>
      <c r="Q3" s="28" t="s">
        <v>84</v>
      </c>
      <c r="R3" s="28" t="s">
        <v>35</v>
      </c>
      <c r="S3" s="28" t="s">
        <v>34</v>
      </c>
      <c r="T3" s="28" t="s">
        <v>33</v>
      </c>
      <c r="U3" s="36" t="s">
        <v>54</v>
      </c>
      <c r="V3" s="37" t="s">
        <v>31</v>
      </c>
      <c r="W3" s="37" t="s">
        <v>71</v>
      </c>
    </row>
    <row r="4" spans="1:23" s="1" customFormat="1" ht="15.0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8">
        <v>21</v>
      </c>
      <c r="V4" s="38">
        <v>22</v>
      </c>
      <c r="W4" s="38">
        <v>23</v>
      </c>
    </row>
    <row r="5" spans="1:23" ht="78.900000000000006" x14ac:dyDescent="0.25">
      <c r="A5" s="50" t="s">
        <v>288</v>
      </c>
      <c r="B5" s="51"/>
      <c r="C5" s="42" t="s">
        <v>86</v>
      </c>
      <c r="D5" s="50"/>
      <c r="E5" s="51"/>
      <c r="F5" s="54"/>
      <c r="G5" s="54"/>
      <c r="H5" s="54"/>
      <c r="I5" s="54"/>
      <c r="J5" s="54"/>
      <c r="K5" s="50" t="s">
        <v>296</v>
      </c>
      <c r="L5" s="52" t="s">
        <v>27</v>
      </c>
      <c r="M5" s="52" t="s">
        <v>297</v>
      </c>
      <c r="N5" s="41" t="s">
        <v>122</v>
      </c>
      <c r="O5" s="42" t="s">
        <v>27</v>
      </c>
      <c r="P5" s="42" t="s">
        <v>190</v>
      </c>
      <c r="Q5" s="42" t="s">
        <v>192</v>
      </c>
      <c r="R5" s="41" t="s">
        <v>222</v>
      </c>
      <c r="S5" s="43"/>
      <c r="T5" s="45">
        <v>1</v>
      </c>
      <c r="W5" s="44"/>
    </row>
    <row r="6" spans="1:23" ht="65.75" x14ac:dyDescent="0.25">
      <c r="A6" s="50" t="s">
        <v>288</v>
      </c>
      <c r="B6" s="51"/>
      <c r="C6" s="42" t="s">
        <v>87</v>
      </c>
      <c r="D6" s="42"/>
      <c r="E6" s="51"/>
      <c r="F6" s="54"/>
      <c r="G6" s="54"/>
      <c r="H6" s="54"/>
      <c r="I6" s="54"/>
      <c r="J6" s="54"/>
      <c r="K6" s="50" t="s">
        <v>296</v>
      </c>
      <c r="L6" s="52" t="s">
        <v>298</v>
      </c>
      <c r="M6" s="52" t="s">
        <v>299</v>
      </c>
      <c r="N6" s="41" t="s">
        <v>123</v>
      </c>
      <c r="O6" s="42" t="s">
        <v>28</v>
      </c>
      <c r="P6" s="42" t="s">
        <v>190</v>
      </c>
      <c r="Q6" s="42" t="s">
        <v>193</v>
      </c>
      <c r="R6" s="41" t="s">
        <v>223</v>
      </c>
      <c r="S6" s="43"/>
      <c r="T6" s="47">
        <v>0.86539999999999995</v>
      </c>
      <c r="U6" s="46"/>
      <c r="V6" s="46"/>
      <c r="W6" s="44"/>
    </row>
    <row r="7" spans="1:23" ht="92.05" x14ac:dyDescent="0.25">
      <c r="A7" s="50" t="s">
        <v>288</v>
      </c>
      <c r="B7" s="51" t="s">
        <v>289</v>
      </c>
      <c r="C7" s="42" t="s">
        <v>88</v>
      </c>
      <c r="D7" s="42">
        <v>212</v>
      </c>
      <c r="E7" s="42" t="s">
        <v>295</v>
      </c>
      <c r="F7" s="54"/>
      <c r="G7" s="54"/>
      <c r="H7" s="54"/>
      <c r="I7" s="54"/>
      <c r="J7" s="54"/>
      <c r="K7" s="50" t="s">
        <v>296</v>
      </c>
      <c r="L7" s="52" t="s">
        <v>157</v>
      </c>
      <c r="M7" s="52" t="s">
        <v>88</v>
      </c>
      <c r="N7" s="41" t="s">
        <v>124</v>
      </c>
      <c r="O7" s="42" t="s">
        <v>157</v>
      </c>
      <c r="P7" s="42" t="s">
        <v>190</v>
      </c>
      <c r="Q7" s="42" t="s">
        <v>194</v>
      </c>
      <c r="R7" s="41" t="s">
        <v>224</v>
      </c>
      <c r="S7" s="43"/>
      <c r="T7" s="47">
        <v>0.85</v>
      </c>
      <c r="U7" s="48">
        <v>0.65</v>
      </c>
      <c r="V7" s="46">
        <f>4+5+4</f>
        <v>13</v>
      </c>
      <c r="W7" s="44" t="s">
        <v>259</v>
      </c>
    </row>
    <row r="8" spans="1:23" ht="105.2" x14ac:dyDescent="0.25">
      <c r="A8" s="50" t="s">
        <v>288</v>
      </c>
      <c r="B8" s="51" t="s">
        <v>289</v>
      </c>
      <c r="C8" s="42" t="s">
        <v>89</v>
      </c>
      <c r="D8" s="42">
        <v>212</v>
      </c>
      <c r="E8" s="42" t="s">
        <v>295</v>
      </c>
      <c r="F8" s="55">
        <v>3788679.71</v>
      </c>
      <c r="G8" s="54">
        <v>4112037.15</v>
      </c>
      <c r="H8" s="54">
        <v>6546.44</v>
      </c>
      <c r="I8" s="55">
        <v>2579669.6</v>
      </c>
      <c r="J8" s="54">
        <v>2586216.04</v>
      </c>
      <c r="K8" s="50" t="s">
        <v>296</v>
      </c>
      <c r="L8" s="52" t="s">
        <v>158</v>
      </c>
      <c r="M8" s="52" t="s">
        <v>89</v>
      </c>
      <c r="N8" s="41" t="s">
        <v>125</v>
      </c>
      <c r="O8" s="42" t="s">
        <v>158</v>
      </c>
      <c r="P8" s="42" t="s">
        <v>190</v>
      </c>
      <c r="Q8" s="42" t="s">
        <v>195</v>
      </c>
      <c r="R8" s="41" t="s">
        <v>225</v>
      </c>
      <c r="S8" s="43"/>
      <c r="T8" s="47">
        <v>1.5832999999999999</v>
      </c>
      <c r="U8" s="48">
        <v>1.25</v>
      </c>
      <c r="V8" s="46">
        <f>3+3+9</f>
        <v>15</v>
      </c>
      <c r="W8" s="44" t="s">
        <v>260</v>
      </c>
    </row>
    <row r="9" spans="1:23" ht="289.25" x14ac:dyDescent="0.25">
      <c r="A9" s="50" t="s">
        <v>288</v>
      </c>
      <c r="B9" s="51" t="s">
        <v>289</v>
      </c>
      <c r="C9" s="42" t="s">
        <v>90</v>
      </c>
      <c r="D9" s="42">
        <v>212</v>
      </c>
      <c r="E9" s="42" t="s">
        <v>295</v>
      </c>
      <c r="F9" s="54"/>
      <c r="G9" s="54"/>
      <c r="H9" s="54"/>
      <c r="I9" s="55"/>
      <c r="J9" s="54"/>
      <c r="K9" s="50" t="s">
        <v>296</v>
      </c>
      <c r="L9" s="52" t="s">
        <v>159</v>
      </c>
      <c r="M9" s="52" t="s">
        <v>300</v>
      </c>
      <c r="N9" s="41" t="s">
        <v>126</v>
      </c>
      <c r="O9" s="42" t="s">
        <v>159</v>
      </c>
      <c r="P9" s="42" t="s">
        <v>190</v>
      </c>
      <c r="Q9" s="42" t="s">
        <v>196</v>
      </c>
      <c r="R9" s="41" t="s">
        <v>226</v>
      </c>
      <c r="S9" s="43"/>
      <c r="T9" s="47">
        <v>0.33329999999999999</v>
      </c>
      <c r="U9" s="48">
        <v>0.33329999999999999</v>
      </c>
      <c r="V9" s="46">
        <f>0+0+1</f>
        <v>1</v>
      </c>
      <c r="W9" s="44" t="s">
        <v>261</v>
      </c>
    </row>
    <row r="10" spans="1:23" ht="263" x14ac:dyDescent="0.25">
      <c r="A10" s="50" t="s">
        <v>288</v>
      </c>
      <c r="B10" s="51" t="s">
        <v>324</v>
      </c>
      <c r="C10" s="42" t="s">
        <v>91</v>
      </c>
      <c r="D10" s="42">
        <v>361</v>
      </c>
      <c r="E10" s="42" t="s">
        <v>295</v>
      </c>
      <c r="F10" s="54">
        <v>1393603.01</v>
      </c>
      <c r="G10" s="54">
        <v>1168003.01</v>
      </c>
      <c r="H10" s="54">
        <v>326.97000000000003</v>
      </c>
      <c r="I10" s="55">
        <v>768657.43</v>
      </c>
      <c r="J10" s="54">
        <v>768984.4</v>
      </c>
      <c r="K10" s="50" t="s">
        <v>296</v>
      </c>
      <c r="L10" s="52" t="s">
        <v>160</v>
      </c>
      <c r="M10" s="52" t="s">
        <v>301</v>
      </c>
      <c r="N10" s="41" t="s">
        <v>127</v>
      </c>
      <c r="O10" s="42" t="s">
        <v>160</v>
      </c>
      <c r="P10" s="42" t="s">
        <v>190</v>
      </c>
      <c r="Q10" s="42" t="s">
        <v>197</v>
      </c>
      <c r="R10" s="41" t="s">
        <v>227</v>
      </c>
      <c r="S10" s="43"/>
      <c r="T10" s="47">
        <v>1</v>
      </c>
      <c r="U10" s="48">
        <v>0.66669999999999996</v>
      </c>
      <c r="V10" s="46">
        <f>2+5+5</f>
        <v>12</v>
      </c>
      <c r="W10" s="44" t="s">
        <v>262</v>
      </c>
    </row>
    <row r="11" spans="1:23" ht="157.80000000000001" x14ac:dyDescent="0.25">
      <c r="A11" s="50" t="s">
        <v>288</v>
      </c>
      <c r="B11" s="51" t="s">
        <v>324</v>
      </c>
      <c r="C11" s="42" t="s">
        <v>92</v>
      </c>
      <c r="D11" s="42">
        <v>361</v>
      </c>
      <c r="E11" s="42" t="s">
        <v>295</v>
      </c>
      <c r="F11" s="54"/>
      <c r="G11" s="54"/>
      <c r="H11" s="54"/>
      <c r="I11" s="55"/>
      <c r="J11" s="54"/>
      <c r="K11" s="50" t="s">
        <v>296</v>
      </c>
      <c r="L11" s="52" t="s">
        <v>161</v>
      </c>
      <c r="M11" s="52" t="s">
        <v>92</v>
      </c>
      <c r="N11" s="41" t="s">
        <v>128</v>
      </c>
      <c r="O11" s="42" t="s">
        <v>161</v>
      </c>
      <c r="P11" s="42" t="s">
        <v>190</v>
      </c>
      <c r="Q11" s="42" t="s">
        <v>198</v>
      </c>
      <c r="R11" s="41" t="s">
        <v>228</v>
      </c>
      <c r="S11" s="43"/>
      <c r="T11" s="47">
        <v>0.91669999999999996</v>
      </c>
      <c r="U11" s="48">
        <v>0.70830000000000004</v>
      </c>
      <c r="V11" s="46">
        <f>18+9+7</f>
        <v>34</v>
      </c>
      <c r="W11" s="44" t="s">
        <v>263</v>
      </c>
    </row>
    <row r="12" spans="1:23" ht="157.80000000000001" x14ac:dyDescent="0.25">
      <c r="A12" s="50" t="s">
        <v>288</v>
      </c>
      <c r="B12" s="51" t="s">
        <v>324</v>
      </c>
      <c r="C12" s="42" t="s">
        <v>93</v>
      </c>
      <c r="D12" s="42">
        <v>361</v>
      </c>
      <c r="E12" s="42" t="s">
        <v>295</v>
      </c>
      <c r="F12" s="54"/>
      <c r="G12" s="54"/>
      <c r="H12" s="54"/>
      <c r="I12" s="55"/>
      <c r="J12" s="54"/>
      <c r="K12" s="50" t="s">
        <v>296</v>
      </c>
      <c r="L12" s="52" t="s">
        <v>162</v>
      </c>
      <c r="M12" s="52" t="s">
        <v>302</v>
      </c>
      <c r="N12" s="41" t="s">
        <v>129</v>
      </c>
      <c r="O12" s="42" t="s">
        <v>162</v>
      </c>
      <c r="P12" s="42" t="s">
        <v>190</v>
      </c>
      <c r="Q12" s="42" t="s">
        <v>199</v>
      </c>
      <c r="R12" s="41" t="s">
        <v>229</v>
      </c>
      <c r="S12" s="43"/>
      <c r="T12" s="47">
        <v>0.76919999999999999</v>
      </c>
      <c r="U12" s="48">
        <v>0.58460000000000001</v>
      </c>
      <c r="V12" s="46">
        <f>18+12+8</f>
        <v>38</v>
      </c>
      <c r="W12" s="44" t="s">
        <v>264</v>
      </c>
    </row>
    <row r="13" spans="1:23" ht="52.6" x14ac:dyDescent="0.25">
      <c r="A13" s="50" t="s">
        <v>288</v>
      </c>
      <c r="B13" s="51" t="s">
        <v>324</v>
      </c>
      <c r="C13" s="42" t="s">
        <v>94</v>
      </c>
      <c r="D13" s="42">
        <v>361</v>
      </c>
      <c r="E13" s="42" t="s">
        <v>295</v>
      </c>
      <c r="F13" s="54"/>
      <c r="G13" s="54"/>
      <c r="H13" s="54"/>
      <c r="I13" s="55"/>
      <c r="J13" s="54"/>
      <c r="K13" s="50" t="s">
        <v>296</v>
      </c>
      <c r="L13" s="52" t="s">
        <v>163</v>
      </c>
      <c r="M13" s="52" t="s">
        <v>303</v>
      </c>
      <c r="N13" s="41" t="s">
        <v>130</v>
      </c>
      <c r="O13" s="42" t="s">
        <v>163</v>
      </c>
      <c r="P13" s="42" t="s">
        <v>190</v>
      </c>
      <c r="Q13" s="42" t="s">
        <v>200</v>
      </c>
      <c r="R13" s="41" t="s">
        <v>230</v>
      </c>
      <c r="S13" s="43"/>
      <c r="T13" s="47">
        <v>0.92879999999999996</v>
      </c>
      <c r="U13" s="48">
        <v>0.49880000000000002</v>
      </c>
      <c r="V13" s="46">
        <f>139+138+122</f>
        <v>399</v>
      </c>
      <c r="W13" s="44" t="s">
        <v>265</v>
      </c>
    </row>
    <row r="14" spans="1:23" ht="52.6" x14ac:dyDescent="0.25">
      <c r="A14" s="50" t="s">
        <v>288</v>
      </c>
      <c r="B14" s="51" t="s">
        <v>291</v>
      </c>
      <c r="C14" s="42" t="s">
        <v>95</v>
      </c>
      <c r="D14" s="42">
        <v>212</v>
      </c>
      <c r="E14" s="42" t="s">
        <v>295</v>
      </c>
      <c r="F14" s="55">
        <v>4061039.76</v>
      </c>
      <c r="G14" s="54">
        <v>5349010.8</v>
      </c>
      <c r="H14" s="54">
        <v>326.97000000000003</v>
      </c>
      <c r="I14" s="55">
        <v>4040895.76</v>
      </c>
      <c r="J14" s="54">
        <v>4041222.73</v>
      </c>
      <c r="K14" s="50" t="s">
        <v>296</v>
      </c>
      <c r="L14" s="52" t="s">
        <v>164</v>
      </c>
      <c r="M14" s="52" t="s">
        <v>95</v>
      </c>
      <c r="N14" s="41" t="s">
        <v>131</v>
      </c>
      <c r="O14" s="42" t="s">
        <v>164</v>
      </c>
      <c r="P14" s="42" t="s">
        <v>190</v>
      </c>
      <c r="Q14" s="42" t="s">
        <v>201</v>
      </c>
      <c r="R14" s="41" t="s">
        <v>231</v>
      </c>
      <c r="S14" s="43"/>
      <c r="T14" s="47">
        <v>1.0537000000000001</v>
      </c>
      <c r="U14" s="48">
        <v>0.79920000000000002</v>
      </c>
      <c r="V14" s="46">
        <f>42793+43272+43398</f>
        <v>129463</v>
      </c>
      <c r="W14" s="44" t="s">
        <v>266</v>
      </c>
    </row>
    <row r="15" spans="1:23" ht="39.450000000000003" x14ac:dyDescent="0.25">
      <c r="A15" s="50" t="s">
        <v>288</v>
      </c>
      <c r="B15" s="51" t="s">
        <v>291</v>
      </c>
      <c r="C15" s="42" t="s">
        <v>96</v>
      </c>
      <c r="D15" s="42">
        <v>212</v>
      </c>
      <c r="E15" s="42" t="s">
        <v>295</v>
      </c>
      <c r="F15" s="54"/>
      <c r="G15" s="54"/>
      <c r="H15" s="54"/>
      <c r="I15" s="55"/>
      <c r="J15" s="54"/>
      <c r="K15" s="50" t="s">
        <v>296</v>
      </c>
      <c r="L15" s="52" t="s">
        <v>165</v>
      </c>
      <c r="M15" s="52" t="s">
        <v>96</v>
      </c>
      <c r="N15" s="41" t="s">
        <v>132</v>
      </c>
      <c r="O15" s="42" t="s">
        <v>165</v>
      </c>
      <c r="P15" s="42" t="s">
        <v>190</v>
      </c>
      <c r="Q15" s="42" t="s">
        <v>202</v>
      </c>
      <c r="R15" s="41" t="s">
        <v>232</v>
      </c>
      <c r="S15" s="43"/>
      <c r="T15" s="47">
        <v>1.0537000000000001</v>
      </c>
      <c r="U15" s="48">
        <v>0.79920000000000002</v>
      </c>
      <c r="V15" s="46">
        <f>V14</f>
        <v>129463</v>
      </c>
      <c r="W15" s="44" t="s">
        <v>267</v>
      </c>
    </row>
    <row r="16" spans="1:23" ht="39.450000000000003" x14ac:dyDescent="0.25">
      <c r="A16" s="50" t="s">
        <v>288</v>
      </c>
      <c r="B16" s="51" t="s">
        <v>291</v>
      </c>
      <c r="C16" s="42" t="s">
        <v>97</v>
      </c>
      <c r="D16" s="42">
        <v>212</v>
      </c>
      <c r="E16" s="42" t="s">
        <v>295</v>
      </c>
      <c r="F16" s="54"/>
      <c r="G16" s="54"/>
      <c r="H16" s="54"/>
      <c r="I16" s="55"/>
      <c r="J16" s="54"/>
      <c r="K16" s="50" t="s">
        <v>296</v>
      </c>
      <c r="L16" s="52" t="s">
        <v>166</v>
      </c>
      <c r="M16" s="52" t="s">
        <v>304</v>
      </c>
      <c r="N16" s="41" t="s">
        <v>133</v>
      </c>
      <c r="O16" s="42" t="s">
        <v>166</v>
      </c>
      <c r="P16" s="42" t="s">
        <v>190</v>
      </c>
      <c r="Q16" s="42" t="s">
        <v>203</v>
      </c>
      <c r="R16" s="41" t="s">
        <v>233</v>
      </c>
      <c r="S16" s="43"/>
      <c r="T16" s="47">
        <v>0</v>
      </c>
      <c r="U16" s="48">
        <v>0</v>
      </c>
      <c r="V16" s="46">
        <f>0+0+0</f>
        <v>0</v>
      </c>
      <c r="W16" s="44" t="s">
        <v>268</v>
      </c>
    </row>
    <row r="17" spans="1:23" ht="39.450000000000003" x14ac:dyDescent="0.25">
      <c r="A17" s="50" t="s">
        <v>288</v>
      </c>
      <c r="B17" s="51" t="s">
        <v>291</v>
      </c>
      <c r="C17" s="42" t="s">
        <v>98</v>
      </c>
      <c r="D17" s="42">
        <v>212</v>
      </c>
      <c r="E17" s="42" t="s">
        <v>295</v>
      </c>
      <c r="F17" s="54"/>
      <c r="G17" s="54"/>
      <c r="H17" s="54"/>
      <c r="I17" s="55"/>
      <c r="J17" s="54"/>
      <c r="K17" s="50" t="s">
        <v>296</v>
      </c>
      <c r="L17" s="52" t="s">
        <v>167</v>
      </c>
      <c r="M17" s="52" t="s">
        <v>98</v>
      </c>
      <c r="N17" s="41" t="s">
        <v>134</v>
      </c>
      <c r="O17" s="42" t="s">
        <v>167</v>
      </c>
      <c r="P17" s="42" t="s">
        <v>190</v>
      </c>
      <c r="Q17" s="42" t="s">
        <v>204</v>
      </c>
      <c r="R17" s="41" t="s">
        <v>234</v>
      </c>
      <c r="S17" s="43"/>
      <c r="T17" s="47">
        <v>0.67859999999999998</v>
      </c>
      <c r="U17" s="48">
        <v>0.54859999999999998</v>
      </c>
      <c r="V17" s="46">
        <f>114+154+116</f>
        <v>384</v>
      </c>
      <c r="W17" s="44" t="s">
        <v>269</v>
      </c>
    </row>
    <row r="18" spans="1:23" ht="105.2" x14ac:dyDescent="0.25">
      <c r="A18" s="50" t="s">
        <v>288</v>
      </c>
      <c r="B18" s="51" t="s">
        <v>291</v>
      </c>
      <c r="C18" s="42" t="s">
        <v>99</v>
      </c>
      <c r="D18" s="42">
        <v>212</v>
      </c>
      <c r="E18" s="42" t="s">
        <v>295</v>
      </c>
      <c r="F18" s="54"/>
      <c r="G18" s="54"/>
      <c r="H18" s="54"/>
      <c r="I18" s="55"/>
      <c r="J18" s="54"/>
      <c r="K18" s="50" t="s">
        <v>296</v>
      </c>
      <c r="L18" s="52" t="s">
        <v>168</v>
      </c>
      <c r="M18" s="52" t="s">
        <v>305</v>
      </c>
      <c r="N18" s="41" t="s">
        <v>135</v>
      </c>
      <c r="O18" s="42" t="s">
        <v>168</v>
      </c>
      <c r="P18" s="42" t="s">
        <v>191</v>
      </c>
      <c r="Q18" s="42" t="s">
        <v>205</v>
      </c>
      <c r="R18" s="41" t="s">
        <v>235</v>
      </c>
      <c r="S18" s="43"/>
      <c r="T18" s="47">
        <v>2.1316000000000002</v>
      </c>
      <c r="U18" s="48">
        <v>1.0636000000000001</v>
      </c>
      <c r="V18" s="46">
        <f>490+515+1654</f>
        <v>2659</v>
      </c>
      <c r="W18" s="44" t="s">
        <v>270</v>
      </c>
    </row>
    <row r="19" spans="1:23" ht="39.450000000000003" x14ac:dyDescent="0.25">
      <c r="A19" s="50" t="s">
        <v>288</v>
      </c>
      <c r="B19" s="51" t="s">
        <v>294</v>
      </c>
      <c r="C19" s="42" t="s">
        <v>100</v>
      </c>
      <c r="D19" s="42">
        <v>223</v>
      </c>
      <c r="E19" s="42" t="s">
        <v>295</v>
      </c>
      <c r="F19" s="54">
        <v>6423544.8099999996</v>
      </c>
      <c r="G19" s="54">
        <v>6818144.8099999996</v>
      </c>
      <c r="H19" s="54">
        <v>1084.76</v>
      </c>
      <c r="I19" s="55">
        <v>5811005.6299999999</v>
      </c>
      <c r="J19" s="54">
        <v>5812090.3899999997</v>
      </c>
      <c r="K19" s="50" t="s">
        <v>296</v>
      </c>
      <c r="L19" s="52" t="s">
        <v>169</v>
      </c>
      <c r="M19" s="52" t="s">
        <v>100</v>
      </c>
      <c r="N19" s="41" t="s">
        <v>136</v>
      </c>
      <c r="O19" s="42" t="s">
        <v>169</v>
      </c>
      <c r="P19" s="42" t="s">
        <v>190</v>
      </c>
      <c r="Q19" s="42" t="s">
        <v>206</v>
      </c>
      <c r="R19" s="41" t="s">
        <v>236</v>
      </c>
      <c r="S19" s="43"/>
      <c r="T19" s="47">
        <v>1.1719999999999999</v>
      </c>
      <c r="U19" s="48">
        <v>0.88800000000000001</v>
      </c>
      <c r="V19" s="46">
        <f>146+155+143</f>
        <v>444</v>
      </c>
      <c r="W19" s="44" t="s">
        <v>271</v>
      </c>
    </row>
    <row r="20" spans="1:23" ht="52.6" x14ac:dyDescent="0.25">
      <c r="A20" s="50" t="s">
        <v>288</v>
      </c>
      <c r="B20" s="51" t="s">
        <v>294</v>
      </c>
      <c r="C20" s="42" t="s">
        <v>101</v>
      </c>
      <c r="D20" s="42">
        <v>223</v>
      </c>
      <c r="E20" s="42" t="s">
        <v>295</v>
      </c>
      <c r="F20" s="54"/>
      <c r="G20" s="54"/>
      <c r="H20" s="54"/>
      <c r="I20" s="55"/>
      <c r="J20" s="54"/>
      <c r="K20" s="50" t="s">
        <v>296</v>
      </c>
      <c r="L20" s="52" t="s">
        <v>170</v>
      </c>
      <c r="M20" s="52" t="s">
        <v>306</v>
      </c>
      <c r="N20" s="41" t="s">
        <v>137</v>
      </c>
      <c r="O20" s="42" t="s">
        <v>170</v>
      </c>
      <c r="P20" s="42" t="s">
        <v>190</v>
      </c>
      <c r="Q20" s="42" t="s">
        <v>207</v>
      </c>
      <c r="R20" s="41" t="s">
        <v>237</v>
      </c>
      <c r="S20" s="43"/>
      <c r="T20" s="47">
        <v>1.3367</v>
      </c>
      <c r="U20" s="48">
        <v>0.9173</v>
      </c>
      <c r="V20" s="46">
        <f>454+471+451</f>
        <v>1376</v>
      </c>
      <c r="W20" s="44" t="s">
        <v>272</v>
      </c>
    </row>
    <row r="21" spans="1:23" ht="118.35" x14ac:dyDescent="0.25">
      <c r="A21" s="50" t="s">
        <v>288</v>
      </c>
      <c r="B21" s="51" t="s">
        <v>294</v>
      </c>
      <c r="C21" s="42" t="s">
        <v>102</v>
      </c>
      <c r="D21" s="42">
        <v>223</v>
      </c>
      <c r="E21" s="42" t="s">
        <v>295</v>
      </c>
      <c r="F21" s="54"/>
      <c r="G21" s="54"/>
      <c r="H21" s="54"/>
      <c r="I21" s="55"/>
      <c r="J21" s="54"/>
      <c r="K21" s="50" t="s">
        <v>296</v>
      </c>
      <c r="L21" s="52" t="s">
        <v>171</v>
      </c>
      <c r="M21" s="52" t="s">
        <v>102</v>
      </c>
      <c r="N21" s="41" t="s">
        <v>138</v>
      </c>
      <c r="O21" s="42" t="s">
        <v>171</v>
      </c>
      <c r="P21" s="42" t="s">
        <v>190</v>
      </c>
      <c r="Q21" s="42" t="s">
        <v>208</v>
      </c>
      <c r="R21" s="41" t="s">
        <v>238</v>
      </c>
      <c r="S21" s="43"/>
      <c r="T21" s="47">
        <v>0.33329999999999999</v>
      </c>
      <c r="U21" s="48">
        <v>0</v>
      </c>
      <c r="V21" s="46">
        <f>0+0+0</f>
        <v>0</v>
      </c>
      <c r="W21" s="44" t="s">
        <v>273</v>
      </c>
    </row>
    <row r="22" spans="1:23" ht="92.05" x14ac:dyDescent="0.25">
      <c r="A22" s="50" t="s">
        <v>288</v>
      </c>
      <c r="B22" s="51" t="s">
        <v>292</v>
      </c>
      <c r="C22" s="42" t="s">
        <v>103</v>
      </c>
      <c r="D22" s="42">
        <v>223</v>
      </c>
      <c r="E22" s="42" t="s">
        <v>295</v>
      </c>
      <c r="F22" s="55">
        <v>22008593.559999999</v>
      </c>
      <c r="G22" s="54">
        <v>47815489.289999999</v>
      </c>
      <c r="H22" s="54">
        <v>554591.12</v>
      </c>
      <c r="I22" s="55">
        <v>23248788.809999999</v>
      </c>
      <c r="J22" s="54">
        <v>23803379.93</v>
      </c>
      <c r="K22" s="50" t="s">
        <v>296</v>
      </c>
      <c r="L22" s="52" t="s">
        <v>172</v>
      </c>
      <c r="M22" s="52" t="s">
        <v>307</v>
      </c>
      <c r="N22" s="41" t="s">
        <v>139</v>
      </c>
      <c r="O22" s="42" t="s">
        <v>172</v>
      </c>
      <c r="P22" s="42" t="s">
        <v>190</v>
      </c>
      <c r="Q22" s="42" t="s">
        <v>209</v>
      </c>
      <c r="R22" s="41" t="s">
        <v>239</v>
      </c>
      <c r="S22" s="43"/>
      <c r="T22" s="47">
        <v>1.6686000000000001</v>
      </c>
      <c r="U22" s="48">
        <v>0</v>
      </c>
      <c r="V22" s="46">
        <f>0+0+0</f>
        <v>0</v>
      </c>
      <c r="W22" s="44" t="s">
        <v>274</v>
      </c>
    </row>
    <row r="23" spans="1:23" ht="52.6" x14ac:dyDescent="0.25">
      <c r="A23" s="50" t="s">
        <v>288</v>
      </c>
      <c r="B23" s="51" t="s">
        <v>292</v>
      </c>
      <c r="C23" s="42" t="s">
        <v>104</v>
      </c>
      <c r="D23" s="42">
        <v>223</v>
      </c>
      <c r="E23" s="42" t="s">
        <v>295</v>
      </c>
      <c r="F23" s="54"/>
      <c r="G23" s="54"/>
      <c r="H23" s="54"/>
      <c r="I23" s="55"/>
      <c r="J23" s="54"/>
      <c r="K23" s="50" t="s">
        <v>296</v>
      </c>
      <c r="L23" s="52" t="s">
        <v>173</v>
      </c>
      <c r="M23" s="52" t="s">
        <v>104</v>
      </c>
      <c r="N23" s="41" t="s">
        <v>140</v>
      </c>
      <c r="O23" s="42" t="s">
        <v>173</v>
      </c>
      <c r="P23" s="42" t="s">
        <v>190</v>
      </c>
      <c r="Q23" s="42" t="s">
        <v>210</v>
      </c>
      <c r="R23" s="41" t="s">
        <v>240</v>
      </c>
      <c r="S23" s="43"/>
      <c r="T23" s="47">
        <v>2.0032000000000001</v>
      </c>
      <c r="U23" s="48">
        <v>9.5100000000000004E-2</v>
      </c>
      <c r="V23" s="46">
        <f>332.85+0+0</f>
        <v>332.85</v>
      </c>
      <c r="W23" s="44" t="s">
        <v>274</v>
      </c>
    </row>
    <row r="24" spans="1:23" ht="39.450000000000003" x14ac:dyDescent="0.25">
      <c r="A24" s="50" t="s">
        <v>288</v>
      </c>
      <c r="B24" s="51" t="s">
        <v>292</v>
      </c>
      <c r="C24" s="42" t="s">
        <v>105</v>
      </c>
      <c r="D24" s="42">
        <v>223</v>
      </c>
      <c r="E24" s="42" t="s">
        <v>295</v>
      </c>
      <c r="F24" s="54"/>
      <c r="G24" s="54"/>
      <c r="H24" s="54"/>
      <c r="I24" s="55"/>
      <c r="J24" s="54"/>
      <c r="K24" s="50" t="s">
        <v>296</v>
      </c>
      <c r="L24" s="52" t="s">
        <v>308</v>
      </c>
      <c r="M24" s="52" t="s">
        <v>105</v>
      </c>
      <c r="N24" s="41" t="s">
        <v>141</v>
      </c>
      <c r="O24" s="42" t="s">
        <v>174</v>
      </c>
      <c r="P24" s="42" t="s">
        <v>190</v>
      </c>
      <c r="Q24" s="42" t="s">
        <v>211</v>
      </c>
      <c r="R24" s="41" t="s">
        <v>241</v>
      </c>
      <c r="S24" s="43"/>
      <c r="T24" s="47">
        <v>0.9778</v>
      </c>
      <c r="U24" s="48">
        <v>0.72499999999999998</v>
      </c>
      <c r="V24" s="46">
        <f>160+184+178</f>
        <v>522</v>
      </c>
      <c r="W24" s="44" t="s">
        <v>275</v>
      </c>
    </row>
    <row r="25" spans="1:23" ht="170.95" x14ac:dyDescent="0.25">
      <c r="A25" s="50" t="s">
        <v>288</v>
      </c>
      <c r="B25" s="51" t="s">
        <v>292</v>
      </c>
      <c r="C25" s="42" t="s">
        <v>106</v>
      </c>
      <c r="D25" s="42">
        <v>223</v>
      </c>
      <c r="E25" s="42" t="s">
        <v>295</v>
      </c>
      <c r="F25" s="54"/>
      <c r="G25" s="54"/>
      <c r="H25" s="54"/>
      <c r="I25" s="55"/>
      <c r="J25" s="54"/>
      <c r="K25" s="50" t="s">
        <v>296</v>
      </c>
      <c r="L25" s="52" t="s">
        <v>309</v>
      </c>
      <c r="M25" s="52" t="s">
        <v>310</v>
      </c>
      <c r="N25" s="41" t="s">
        <v>142</v>
      </c>
      <c r="O25" s="42" t="s">
        <v>175</v>
      </c>
      <c r="P25" s="42" t="s">
        <v>190</v>
      </c>
      <c r="Q25" s="42" t="s">
        <v>212</v>
      </c>
      <c r="R25" s="41" t="s">
        <v>242</v>
      </c>
      <c r="S25" s="43"/>
      <c r="T25" s="47">
        <v>0.5</v>
      </c>
      <c r="U25" s="48">
        <v>0</v>
      </c>
      <c r="V25" s="46">
        <f>0+0+0</f>
        <v>0</v>
      </c>
      <c r="W25" s="44" t="s">
        <v>276</v>
      </c>
    </row>
    <row r="26" spans="1:23" ht="144.65" x14ac:dyDescent="0.25">
      <c r="A26" s="50" t="s">
        <v>288</v>
      </c>
      <c r="B26" s="51" t="s">
        <v>292</v>
      </c>
      <c r="C26" s="42" t="s">
        <v>107</v>
      </c>
      <c r="D26" s="42">
        <v>223</v>
      </c>
      <c r="E26" s="42" t="s">
        <v>295</v>
      </c>
      <c r="F26" s="54"/>
      <c r="G26" s="54"/>
      <c r="H26" s="54"/>
      <c r="I26" s="55"/>
      <c r="J26" s="54"/>
      <c r="K26" s="50" t="s">
        <v>296</v>
      </c>
      <c r="L26" s="52" t="s">
        <v>311</v>
      </c>
      <c r="M26" s="52" t="s">
        <v>107</v>
      </c>
      <c r="N26" s="41" t="s">
        <v>143</v>
      </c>
      <c r="O26" s="42" t="s">
        <v>176</v>
      </c>
      <c r="P26" s="42" t="s">
        <v>191</v>
      </c>
      <c r="Q26" s="42" t="s">
        <v>212</v>
      </c>
      <c r="R26" s="41" t="s">
        <v>243</v>
      </c>
      <c r="S26" s="43"/>
      <c r="T26" s="47">
        <v>0.83330000000000004</v>
      </c>
      <c r="U26" s="48">
        <v>0.33329999999999999</v>
      </c>
      <c r="V26" s="46">
        <f>2+0+0</f>
        <v>2</v>
      </c>
      <c r="W26" s="44" t="s">
        <v>277</v>
      </c>
    </row>
    <row r="27" spans="1:23" ht="65.75" x14ac:dyDescent="0.25">
      <c r="A27" s="50" t="s">
        <v>288</v>
      </c>
      <c r="B27" s="51" t="s">
        <v>325</v>
      </c>
      <c r="C27" s="42" t="s">
        <v>108</v>
      </c>
      <c r="D27" s="42">
        <v>212</v>
      </c>
      <c r="E27" s="42" t="s">
        <v>295</v>
      </c>
      <c r="F27" s="55">
        <v>681508.27</v>
      </c>
      <c r="G27" s="54">
        <v>711588.27</v>
      </c>
      <c r="H27" s="54">
        <v>326.97000000000003</v>
      </c>
      <c r="I27" s="55">
        <v>404461.69</v>
      </c>
      <c r="J27" s="54">
        <v>404788.66</v>
      </c>
      <c r="K27" s="50" t="s">
        <v>296</v>
      </c>
      <c r="L27" s="52" t="s">
        <v>177</v>
      </c>
      <c r="M27" s="52" t="s">
        <v>312</v>
      </c>
      <c r="N27" s="41" t="s">
        <v>144</v>
      </c>
      <c r="O27" s="42" t="s">
        <v>177</v>
      </c>
      <c r="P27" s="42" t="s">
        <v>190</v>
      </c>
      <c r="Q27" s="42" t="s">
        <v>213</v>
      </c>
      <c r="R27" s="41" t="s">
        <v>244</v>
      </c>
      <c r="S27" s="43"/>
      <c r="T27" s="47">
        <v>0.84</v>
      </c>
      <c r="U27" s="48">
        <v>0.6</v>
      </c>
      <c r="V27" s="46">
        <f>13+8+9</f>
        <v>30</v>
      </c>
      <c r="W27" s="44" t="s">
        <v>278</v>
      </c>
    </row>
    <row r="28" spans="1:23" ht="118.35" x14ac:dyDescent="0.25">
      <c r="A28" s="50" t="s">
        <v>288</v>
      </c>
      <c r="B28" s="51" t="s">
        <v>325</v>
      </c>
      <c r="C28" s="42" t="s">
        <v>109</v>
      </c>
      <c r="D28" s="42">
        <v>212</v>
      </c>
      <c r="E28" s="42" t="s">
        <v>295</v>
      </c>
      <c r="F28" s="54"/>
      <c r="G28" s="54"/>
      <c r="H28" s="54"/>
      <c r="I28" s="55"/>
      <c r="J28" s="54"/>
      <c r="K28" s="50" t="s">
        <v>296</v>
      </c>
      <c r="L28" s="52" t="s">
        <v>178</v>
      </c>
      <c r="M28" s="52" t="s">
        <v>109</v>
      </c>
      <c r="N28" s="41" t="s">
        <v>145</v>
      </c>
      <c r="O28" s="42" t="s">
        <v>178</v>
      </c>
      <c r="P28" s="42" t="s">
        <v>190</v>
      </c>
      <c r="Q28" s="42" t="s">
        <v>214</v>
      </c>
      <c r="R28" s="41" t="s">
        <v>245</v>
      </c>
      <c r="S28" s="43"/>
      <c r="T28" s="47">
        <v>0.75</v>
      </c>
      <c r="U28" s="49">
        <v>0.66669999999999996</v>
      </c>
      <c r="V28" s="46">
        <f>7+4+5</f>
        <v>16</v>
      </c>
      <c r="W28" s="44" t="s">
        <v>263</v>
      </c>
    </row>
    <row r="29" spans="1:23" ht="39.450000000000003" x14ac:dyDescent="0.25">
      <c r="A29" s="50" t="s">
        <v>288</v>
      </c>
      <c r="B29" s="51" t="s">
        <v>290</v>
      </c>
      <c r="C29" s="42" t="s">
        <v>110</v>
      </c>
      <c r="D29" s="42">
        <v>213</v>
      </c>
      <c r="E29" s="42" t="s">
        <v>295</v>
      </c>
      <c r="F29" s="55">
        <v>4615023.6500000004</v>
      </c>
      <c r="G29" s="54">
        <v>4470811.37</v>
      </c>
      <c r="H29" s="54">
        <v>58524.17</v>
      </c>
      <c r="I29" s="55">
        <v>3144125.6</v>
      </c>
      <c r="J29" s="54">
        <v>3202649.77</v>
      </c>
      <c r="K29" s="50" t="s">
        <v>296</v>
      </c>
      <c r="L29" s="52" t="s">
        <v>179</v>
      </c>
      <c r="M29" s="52" t="s">
        <v>313</v>
      </c>
      <c r="N29" s="41" t="s">
        <v>146</v>
      </c>
      <c r="O29" s="42" t="s">
        <v>179</v>
      </c>
      <c r="P29" s="42" t="s">
        <v>190</v>
      </c>
      <c r="Q29" s="42" t="s">
        <v>215</v>
      </c>
      <c r="R29" s="41" t="s">
        <v>246</v>
      </c>
      <c r="S29" s="43"/>
      <c r="T29" s="47">
        <v>0.58250000000000002</v>
      </c>
      <c r="U29" s="48">
        <v>0.41070000000000001</v>
      </c>
      <c r="V29" s="46">
        <f>297718+363390+116928</f>
        <v>778036</v>
      </c>
      <c r="W29" s="44" t="s">
        <v>279</v>
      </c>
    </row>
    <row r="30" spans="1:23" ht="78.900000000000006" x14ac:dyDescent="0.25">
      <c r="A30" s="50" t="s">
        <v>288</v>
      </c>
      <c r="B30" s="51" t="s">
        <v>290</v>
      </c>
      <c r="C30" s="42" t="s">
        <v>111</v>
      </c>
      <c r="D30" s="42">
        <v>213</v>
      </c>
      <c r="E30" s="42" t="s">
        <v>295</v>
      </c>
      <c r="F30" s="54"/>
      <c r="G30" s="54"/>
      <c r="H30" s="54"/>
      <c r="I30" s="55"/>
      <c r="J30" s="54"/>
      <c r="K30" s="50" t="s">
        <v>296</v>
      </c>
      <c r="L30" s="52" t="s">
        <v>180</v>
      </c>
      <c r="M30" s="52" t="s">
        <v>314</v>
      </c>
      <c r="N30" s="41" t="s">
        <v>147</v>
      </c>
      <c r="O30" s="42" t="s">
        <v>180</v>
      </c>
      <c r="P30" s="42" t="s">
        <v>190</v>
      </c>
      <c r="Q30" s="40" t="s">
        <v>216</v>
      </c>
      <c r="R30" s="41" t="s">
        <v>247</v>
      </c>
      <c r="S30" s="43"/>
      <c r="T30" s="47">
        <v>1</v>
      </c>
      <c r="U30" s="48">
        <v>0.75</v>
      </c>
      <c r="V30" s="46">
        <f>1+1+1</f>
        <v>3</v>
      </c>
      <c r="W30" s="44" t="s">
        <v>280</v>
      </c>
    </row>
    <row r="31" spans="1:23" ht="78.900000000000006" x14ac:dyDescent="0.25">
      <c r="A31" s="50" t="s">
        <v>288</v>
      </c>
      <c r="B31" s="51" t="s">
        <v>290</v>
      </c>
      <c r="C31" s="42" t="s">
        <v>112</v>
      </c>
      <c r="D31" s="42">
        <v>213</v>
      </c>
      <c r="E31" s="42" t="s">
        <v>295</v>
      </c>
      <c r="F31" s="54"/>
      <c r="G31" s="54"/>
      <c r="H31" s="54"/>
      <c r="I31" s="55"/>
      <c r="J31" s="54"/>
      <c r="K31" s="50" t="s">
        <v>296</v>
      </c>
      <c r="L31" s="52" t="s">
        <v>181</v>
      </c>
      <c r="M31" s="52" t="s">
        <v>112</v>
      </c>
      <c r="N31" s="41" t="s">
        <v>148</v>
      </c>
      <c r="O31" s="42" t="s">
        <v>181</v>
      </c>
      <c r="P31" s="42" t="s">
        <v>190</v>
      </c>
      <c r="Q31" s="40" t="s">
        <v>212</v>
      </c>
      <c r="R31" s="41" t="s">
        <v>248</v>
      </c>
      <c r="S31" s="43"/>
      <c r="T31" s="47">
        <v>1</v>
      </c>
      <c r="U31" s="48">
        <v>0.75</v>
      </c>
      <c r="V31" s="46">
        <f>18+18+18</f>
        <v>54</v>
      </c>
      <c r="W31" s="44" t="s">
        <v>272</v>
      </c>
    </row>
    <row r="32" spans="1:23" ht="170.95" x14ac:dyDescent="0.25">
      <c r="A32" s="50" t="s">
        <v>288</v>
      </c>
      <c r="B32" s="51" t="s">
        <v>290</v>
      </c>
      <c r="C32" s="42" t="s">
        <v>113</v>
      </c>
      <c r="D32" s="42">
        <v>213</v>
      </c>
      <c r="E32" s="42" t="s">
        <v>295</v>
      </c>
      <c r="F32" s="54"/>
      <c r="G32" s="54"/>
      <c r="H32" s="54"/>
      <c r="I32" s="55"/>
      <c r="J32" s="54"/>
      <c r="K32" s="50" t="s">
        <v>296</v>
      </c>
      <c r="L32" s="52" t="s">
        <v>182</v>
      </c>
      <c r="M32" s="52" t="s">
        <v>315</v>
      </c>
      <c r="N32" s="41" t="s">
        <v>143</v>
      </c>
      <c r="O32" s="42" t="s">
        <v>182</v>
      </c>
      <c r="P32" s="42" t="s">
        <v>190</v>
      </c>
      <c r="Q32" s="42" t="s">
        <v>212</v>
      </c>
      <c r="R32" s="41" t="s">
        <v>249</v>
      </c>
      <c r="S32" s="43"/>
      <c r="T32" s="47">
        <v>0.71430000000000005</v>
      </c>
      <c r="U32" s="48">
        <v>0.1429</v>
      </c>
      <c r="V32" s="46">
        <f>1+0+0</f>
        <v>1</v>
      </c>
      <c r="W32" s="44" t="s">
        <v>281</v>
      </c>
    </row>
    <row r="33" spans="1:23" ht="210.4" x14ac:dyDescent="0.25">
      <c r="A33" s="50" t="s">
        <v>288</v>
      </c>
      <c r="B33" s="51" t="s">
        <v>290</v>
      </c>
      <c r="C33" s="42" t="s">
        <v>114</v>
      </c>
      <c r="D33" s="42">
        <v>213</v>
      </c>
      <c r="E33" s="42" t="s">
        <v>295</v>
      </c>
      <c r="F33" s="54"/>
      <c r="G33" s="54"/>
      <c r="H33" s="54"/>
      <c r="I33" s="55"/>
      <c r="J33" s="54"/>
      <c r="K33" s="50" t="s">
        <v>296</v>
      </c>
      <c r="L33" s="52" t="s">
        <v>316</v>
      </c>
      <c r="M33" s="52" t="s">
        <v>114</v>
      </c>
      <c r="N33" s="41" t="s">
        <v>149</v>
      </c>
      <c r="O33" s="42" t="s">
        <v>182</v>
      </c>
      <c r="P33" s="42" t="s">
        <v>190</v>
      </c>
      <c r="Q33" s="42" t="s">
        <v>214</v>
      </c>
      <c r="R33" s="41" t="s">
        <v>250</v>
      </c>
      <c r="S33" s="43"/>
      <c r="T33" s="47">
        <v>3.5700000000000003E-2</v>
      </c>
      <c r="U33" s="48">
        <v>3.5700000000000003E-2</v>
      </c>
      <c r="V33" s="46">
        <f>1+2+0</f>
        <v>3</v>
      </c>
      <c r="W33" s="44" t="s">
        <v>282</v>
      </c>
    </row>
    <row r="34" spans="1:23" ht="131.5" x14ac:dyDescent="0.25">
      <c r="A34" s="50" t="s">
        <v>288</v>
      </c>
      <c r="B34" s="51" t="s">
        <v>290</v>
      </c>
      <c r="C34" s="42" t="s">
        <v>115</v>
      </c>
      <c r="D34" s="42">
        <v>213</v>
      </c>
      <c r="E34" s="42" t="s">
        <v>295</v>
      </c>
      <c r="F34" s="54"/>
      <c r="G34" s="54"/>
      <c r="H34" s="54"/>
      <c r="I34" s="55"/>
      <c r="J34" s="54"/>
      <c r="K34" s="50" t="s">
        <v>296</v>
      </c>
      <c r="L34" s="52" t="s">
        <v>183</v>
      </c>
      <c r="M34" s="52" t="s">
        <v>115</v>
      </c>
      <c r="N34" s="41" t="s">
        <v>150</v>
      </c>
      <c r="O34" s="42" t="s">
        <v>183</v>
      </c>
      <c r="P34" s="42" t="s">
        <v>190</v>
      </c>
      <c r="Q34" s="42" t="s">
        <v>212</v>
      </c>
      <c r="R34" s="41" t="s">
        <v>251</v>
      </c>
      <c r="S34" s="43"/>
      <c r="T34" s="47">
        <v>1</v>
      </c>
      <c r="U34" s="48">
        <v>0</v>
      </c>
      <c r="V34" s="46">
        <f>0+0+0</f>
        <v>0</v>
      </c>
      <c r="W34" s="44" t="s">
        <v>283</v>
      </c>
    </row>
    <row r="35" spans="1:23" ht="39.450000000000003" x14ac:dyDescent="0.25">
      <c r="A35" s="50" t="s">
        <v>288</v>
      </c>
      <c r="B35" s="51" t="s">
        <v>293</v>
      </c>
      <c r="C35" s="42" t="s">
        <v>116</v>
      </c>
      <c r="D35" s="42">
        <v>151</v>
      </c>
      <c r="E35" s="42" t="s">
        <v>295</v>
      </c>
      <c r="F35" s="55">
        <v>2019319.06</v>
      </c>
      <c r="G35" s="54">
        <v>2106299.06</v>
      </c>
      <c r="H35" s="54">
        <v>326.31</v>
      </c>
      <c r="I35" s="55">
        <v>1726089.3</v>
      </c>
      <c r="J35" s="54">
        <v>1726415.61</v>
      </c>
      <c r="K35" s="50" t="s">
        <v>296</v>
      </c>
      <c r="L35" s="52" t="s">
        <v>184</v>
      </c>
      <c r="M35" s="52" t="s">
        <v>116</v>
      </c>
      <c r="N35" s="41" t="s">
        <v>151</v>
      </c>
      <c r="O35" s="42" t="s">
        <v>184</v>
      </c>
      <c r="P35" s="42" t="s">
        <v>190</v>
      </c>
      <c r="Q35" s="40" t="s">
        <v>217</v>
      </c>
      <c r="R35" s="41" t="s">
        <v>252</v>
      </c>
      <c r="S35" s="43"/>
      <c r="T35" s="47">
        <v>1.012</v>
      </c>
      <c r="U35" s="48">
        <v>0.71099999999999997</v>
      </c>
      <c r="V35" s="46">
        <f>226+238+247</f>
        <v>711</v>
      </c>
      <c r="W35" s="44" t="s">
        <v>284</v>
      </c>
    </row>
    <row r="36" spans="1:23" ht="105.2" x14ac:dyDescent="0.25">
      <c r="A36" s="50" t="s">
        <v>288</v>
      </c>
      <c r="B36" s="51" t="s">
        <v>293</v>
      </c>
      <c r="C36" s="42" t="s">
        <v>117</v>
      </c>
      <c r="D36" s="42">
        <v>151</v>
      </c>
      <c r="E36" s="42" t="s">
        <v>295</v>
      </c>
      <c r="F36" s="54"/>
      <c r="G36" s="54"/>
      <c r="H36" s="54"/>
      <c r="I36" s="55"/>
      <c r="J36" s="54"/>
      <c r="K36" s="50" t="s">
        <v>296</v>
      </c>
      <c r="L36" s="52" t="s">
        <v>185</v>
      </c>
      <c r="M36" s="52" t="s">
        <v>117</v>
      </c>
      <c r="N36" s="41" t="s">
        <v>152</v>
      </c>
      <c r="O36" s="42" t="s">
        <v>185</v>
      </c>
      <c r="P36" s="42" t="s">
        <v>190</v>
      </c>
      <c r="Q36" s="42" t="s">
        <v>218</v>
      </c>
      <c r="R36" s="41" t="s">
        <v>253</v>
      </c>
      <c r="S36" s="43"/>
      <c r="T36" s="47">
        <v>1</v>
      </c>
      <c r="U36" s="48">
        <v>0.5625</v>
      </c>
      <c r="V36" s="46">
        <f>4+4+1</f>
        <v>9</v>
      </c>
      <c r="W36" s="44" t="s">
        <v>286</v>
      </c>
    </row>
    <row r="37" spans="1:23" ht="92.05" x14ac:dyDescent="0.25">
      <c r="A37" s="50" t="s">
        <v>288</v>
      </c>
      <c r="B37" s="51" t="s">
        <v>293</v>
      </c>
      <c r="C37" s="42" t="s">
        <v>118</v>
      </c>
      <c r="D37" s="42">
        <v>151</v>
      </c>
      <c r="E37" s="42" t="s">
        <v>295</v>
      </c>
      <c r="F37" s="54"/>
      <c r="G37" s="54"/>
      <c r="H37" s="54"/>
      <c r="I37" s="55"/>
      <c r="J37" s="54"/>
      <c r="K37" s="50" t="s">
        <v>296</v>
      </c>
      <c r="L37" s="52" t="s">
        <v>186</v>
      </c>
      <c r="M37" s="52" t="s">
        <v>317</v>
      </c>
      <c r="N37" s="41" t="s">
        <v>153</v>
      </c>
      <c r="O37" s="42" t="s">
        <v>186</v>
      </c>
      <c r="P37" s="42" t="s">
        <v>190</v>
      </c>
      <c r="Q37" s="40" t="s">
        <v>219</v>
      </c>
      <c r="R37" s="41" t="s">
        <v>254</v>
      </c>
      <c r="S37" s="43"/>
      <c r="T37" s="47">
        <v>1</v>
      </c>
      <c r="U37" s="48">
        <v>0.8</v>
      </c>
      <c r="V37" s="46">
        <f>2+1+1</f>
        <v>4</v>
      </c>
      <c r="W37" s="44" t="s">
        <v>285</v>
      </c>
    </row>
    <row r="38" spans="1:23" ht="52.6" x14ac:dyDescent="0.25">
      <c r="A38" s="50" t="s">
        <v>288</v>
      </c>
      <c r="B38" s="51" t="s">
        <v>293</v>
      </c>
      <c r="C38" s="42" t="s">
        <v>119</v>
      </c>
      <c r="D38" s="42">
        <v>151</v>
      </c>
      <c r="E38" s="42" t="s">
        <v>295</v>
      </c>
      <c r="F38" s="54"/>
      <c r="G38" s="54"/>
      <c r="H38" s="54"/>
      <c r="I38" s="55"/>
      <c r="J38" s="54"/>
      <c r="K38" s="50" t="s">
        <v>296</v>
      </c>
      <c r="L38" s="52" t="s">
        <v>318</v>
      </c>
      <c r="M38" s="52" t="s">
        <v>319</v>
      </c>
      <c r="N38" s="41" t="s">
        <v>154</v>
      </c>
      <c r="O38" s="42" t="s">
        <v>187</v>
      </c>
      <c r="P38" s="42" t="s">
        <v>190</v>
      </c>
      <c r="Q38" s="40" t="s">
        <v>218</v>
      </c>
      <c r="R38" s="41" t="s">
        <v>255</v>
      </c>
      <c r="S38" s="43"/>
      <c r="T38" s="47">
        <v>0.99609999999999999</v>
      </c>
      <c r="U38" s="48">
        <v>0.745</v>
      </c>
      <c r="V38" s="46">
        <f>1094+1081+1073</f>
        <v>3248</v>
      </c>
      <c r="W38" s="44" t="s">
        <v>286</v>
      </c>
    </row>
    <row r="39" spans="1:23" ht="39.450000000000003" x14ac:dyDescent="0.25">
      <c r="A39" s="50" t="s">
        <v>288</v>
      </c>
      <c r="B39" s="51" t="s">
        <v>293</v>
      </c>
      <c r="C39" s="42" t="s">
        <v>120</v>
      </c>
      <c r="D39" s="42">
        <v>151</v>
      </c>
      <c r="E39" s="42" t="s">
        <v>295</v>
      </c>
      <c r="F39" s="54"/>
      <c r="G39" s="54"/>
      <c r="H39" s="54"/>
      <c r="I39" s="55"/>
      <c r="J39" s="54"/>
      <c r="K39" s="50" t="s">
        <v>296</v>
      </c>
      <c r="L39" s="53" t="s">
        <v>320</v>
      </c>
      <c r="M39" s="53" t="s">
        <v>321</v>
      </c>
      <c r="N39" s="41" t="s">
        <v>155</v>
      </c>
      <c r="O39" s="42" t="s">
        <v>188</v>
      </c>
      <c r="P39" s="42" t="s">
        <v>190</v>
      </c>
      <c r="Q39" s="40" t="s">
        <v>220</v>
      </c>
      <c r="R39" s="41" t="s">
        <v>256</v>
      </c>
      <c r="S39" s="43"/>
      <c r="T39" s="47">
        <v>1.04</v>
      </c>
      <c r="U39" s="48">
        <v>1.04</v>
      </c>
      <c r="V39" s="46">
        <f>14+25+7</f>
        <v>46</v>
      </c>
      <c r="W39" s="44" t="s">
        <v>262</v>
      </c>
    </row>
    <row r="40" spans="1:23" ht="105.2" x14ac:dyDescent="0.25">
      <c r="A40" s="50" t="s">
        <v>288</v>
      </c>
      <c r="B40" s="51" t="s">
        <v>293</v>
      </c>
      <c r="C40" s="42" t="s">
        <v>121</v>
      </c>
      <c r="D40" s="42">
        <v>151</v>
      </c>
      <c r="E40" s="42" t="s">
        <v>295</v>
      </c>
      <c r="F40" s="54"/>
      <c r="G40" s="54"/>
      <c r="H40" s="54"/>
      <c r="I40" s="55"/>
      <c r="J40" s="54"/>
      <c r="K40" s="50" t="s">
        <v>296</v>
      </c>
      <c r="L40" s="42" t="s">
        <v>322</v>
      </c>
      <c r="M40" s="42" t="s">
        <v>323</v>
      </c>
      <c r="N40" s="41" t="s">
        <v>156</v>
      </c>
      <c r="O40" s="42" t="s">
        <v>189</v>
      </c>
      <c r="P40" s="42" t="s">
        <v>190</v>
      </c>
      <c r="Q40" s="40" t="s">
        <v>221</v>
      </c>
      <c r="R40" s="41" t="s">
        <v>257</v>
      </c>
      <c r="S40" s="43"/>
      <c r="T40" s="47">
        <v>0.93020000000000003</v>
      </c>
      <c r="U40" s="48">
        <v>0.69769999999999999</v>
      </c>
      <c r="V40" s="46">
        <f>20+23+17</f>
        <v>60</v>
      </c>
      <c r="W40" s="44" t="s">
        <v>287</v>
      </c>
    </row>
    <row r="41" spans="1:23" x14ac:dyDescent="0.2">
      <c r="I41" s="56"/>
    </row>
    <row r="42" spans="1:23" x14ac:dyDescent="0.2">
      <c r="I42" s="56"/>
    </row>
    <row r="43" spans="1:23" x14ac:dyDescent="0.2">
      <c r="I43" s="56"/>
    </row>
    <row r="44" spans="1:23" x14ac:dyDescent="0.2">
      <c r="I44" s="56"/>
    </row>
    <row r="45" spans="1:23" x14ac:dyDescent="0.2">
      <c r="I45" s="56"/>
    </row>
    <row r="46" spans="1:23" x14ac:dyDescent="0.2">
      <c r="I46" s="56"/>
    </row>
    <row r="47" spans="1:23" x14ac:dyDescent="0.2">
      <c r="I47" s="56"/>
    </row>
    <row r="48" spans="1:23" x14ac:dyDescent="0.2">
      <c r="I48" s="56"/>
    </row>
    <row r="49" spans="9:9" x14ac:dyDescent="0.2">
      <c r="I49" s="56"/>
    </row>
    <row r="50" spans="9:9" x14ac:dyDescent="0.2">
      <c r="I50" s="56"/>
    </row>
    <row r="51" spans="9:9" x14ac:dyDescent="0.2">
      <c r="I51" s="56"/>
    </row>
    <row r="52" spans="9:9" x14ac:dyDescent="0.2">
      <c r="I52" s="56"/>
    </row>
    <row r="53" spans="9:9" x14ac:dyDescent="0.2">
      <c r="I53" s="56"/>
    </row>
    <row r="54" spans="9:9" x14ac:dyDescent="0.2">
      <c r="I54" s="56"/>
    </row>
    <row r="55" spans="9:9" x14ac:dyDescent="0.2">
      <c r="I55" s="56"/>
    </row>
    <row r="56" spans="9:9" x14ac:dyDescent="0.2">
      <c r="I56" s="56"/>
    </row>
    <row r="57" spans="9:9" x14ac:dyDescent="0.2">
      <c r="I57" s="56"/>
    </row>
    <row r="58" spans="9:9" x14ac:dyDescent="0.2">
      <c r="I58" s="56"/>
    </row>
    <row r="59" spans="9:9" x14ac:dyDescent="0.2">
      <c r="I59" s="56"/>
    </row>
    <row r="60" spans="9:9" x14ac:dyDescent="0.2">
      <c r="I60" s="56"/>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0.65" x14ac:dyDescent="0.2"/>
  <cols>
    <col min="1" max="1" width="11" customWidth="1"/>
    <col min="2" max="2" width="140.85546875" customWidth="1"/>
    <col min="3" max="3" width="12" customWidth="1"/>
    <col min="4" max="16384" width="12" hidden="1"/>
  </cols>
  <sheetData>
    <row r="1" spans="1:2" ht="15.05" x14ac:dyDescent="0.2">
      <c r="B1" s="7" t="s">
        <v>1</v>
      </c>
    </row>
    <row r="2" spans="1:2" ht="30.05" x14ac:dyDescent="0.2">
      <c r="B2" s="4" t="s">
        <v>75</v>
      </c>
    </row>
    <row r="4" spans="1:2" ht="15.05" x14ac:dyDescent="0.2">
      <c r="A4" s="5" t="s">
        <v>79</v>
      </c>
      <c r="B4" s="5" t="s">
        <v>0</v>
      </c>
    </row>
    <row r="5" spans="1:2" ht="45.1" x14ac:dyDescent="0.2">
      <c r="A5" s="20">
        <v>1</v>
      </c>
      <c r="B5" s="4" t="s">
        <v>76</v>
      </c>
    </row>
    <row r="6" spans="1:2" ht="45.1" x14ac:dyDescent="0.2">
      <c r="A6" s="20">
        <v>2</v>
      </c>
      <c r="B6" s="4" t="s">
        <v>77</v>
      </c>
    </row>
    <row r="7" spans="1:2" ht="30.05" x14ac:dyDescent="0.2">
      <c r="A7" s="20">
        <v>3</v>
      </c>
      <c r="B7" s="4" t="s">
        <v>80</v>
      </c>
    </row>
    <row r="8" spans="1:2" ht="45.1" x14ac:dyDescent="0.2">
      <c r="A8" s="20">
        <v>4</v>
      </c>
      <c r="B8" s="4" t="s">
        <v>78</v>
      </c>
    </row>
    <row r="9" spans="1:2" ht="15.05" x14ac:dyDescent="0.2">
      <c r="A9" s="20">
        <v>5</v>
      </c>
      <c r="B9" s="4" t="s">
        <v>56</v>
      </c>
    </row>
    <row r="10" spans="1:2" ht="75.150000000000006" x14ac:dyDescent="0.2">
      <c r="A10" s="20">
        <v>6</v>
      </c>
      <c r="B10" s="4" t="s">
        <v>74</v>
      </c>
    </row>
    <row r="11" spans="1:2" ht="75.150000000000006" x14ac:dyDescent="0.2">
      <c r="A11" s="20">
        <v>7</v>
      </c>
      <c r="B11" s="4" t="s">
        <v>62</v>
      </c>
    </row>
    <row r="12" spans="1:2" ht="75.150000000000006" x14ac:dyDescent="0.2">
      <c r="A12" s="20">
        <v>8</v>
      </c>
      <c r="B12" s="4" t="s">
        <v>64</v>
      </c>
    </row>
    <row r="13" spans="1:2" ht="75.150000000000006" x14ac:dyDescent="0.2">
      <c r="A13" s="20">
        <v>9</v>
      </c>
      <c r="B13" s="4" t="s">
        <v>63</v>
      </c>
    </row>
    <row r="14" spans="1:2" ht="75.150000000000006" x14ac:dyDescent="0.2">
      <c r="A14" s="20">
        <v>10</v>
      </c>
      <c r="B14" s="4" t="s">
        <v>65</v>
      </c>
    </row>
    <row r="15" spans="1:2" ht="15.05" x14ac:dyDescent="0.2">
      <c r="A15" s="20">
        <v>11</v>
      </c>
      <c r="B15" s="4" t="s">
        <v>81</v>
      </c>
    </row>
    <row r="16" spans="1:2" ht="15.05" x14ac:dyDescent="0.2">
      <c r="A16" s="20">
        <v>12</v>
      </c>
      <c r="B16" s="4" t="s">
        <v>66</v>
      </c>
    </row>
    <row r="17" spans="1:2" ht="15.05" x14ac:dyDescent="0.2">
      <c r="A17" s="20">
        <v>13</v>
      </c>
      <c r="B17" s="4" t="s">
        <v>67</v>
      </c>
    </row>
    <row r="18" spans="1:2" ht="60.1" x14ac:dyDescent="0.2">
      <c r="A18" s="20">
        <v>14</v>
      </c>
      <c r="B18" s="4" t="s">
        <v>82</v>
      </c>
    </row>
    <row r="19" spans="1:2" ht="15.05" x14ac:dyDescent="0.2">
      <c r="A19" s="20">
        <v>15</v>
      </c>
      <c r="B19" s="4" t="s">
        <v>57</v>
      </c>
    </row>
    <row r="20" spans="1:2" ht="15.05" x14ac:dyDescent="0.2">
      <c r="A20" s="20">
        <v>16</v>
      </c>
      <c r="B20" s="4" t="s">
        <v>58</v>
      </c>
    </row>
    <row r="21" spans="1:2" ht="15.05" x14ac:dyDescent="0.2">
      <c r="A21" s="20">
        <v>17</v>
      </c>
      <c r="B21" s="4" t="s">
        <v>68</v>
      </c>
    </row>
    <row r="22" spans="1:2" ht="15.05" x14ac:dyDescent="0.2">
      <c r="A22" s="20">
        <v>18</v>
      </c>
      <c r="B22" s="6" t="s">
        <v>59</v>
      </c>
    </row>
    <row r="23" spans="1:2" ht="15.05" x14ac:dyDescent="0.2">
      <c r="A23" s="20">
        <v>19</v>
      </c>
      <c r="B23" s="6" t="s">
        <v>60</v>
      </c>
    </row>
    <row r="24" spans="1:2" ht="15.05" x14ac:dyDescent="0.2">
      <c r="A24" s="20">
        <v>20</v>
      </c>
      <c r="B24" s="6" t="s">
        <v>61</v>
      </c>
    </row>
    <row r="25" spans="1:2" ht="15.05" x14ac:dyDescent="0.2">
      <c r="A25" s="20">
        <v>21</v>
      </c>
      <c r="B25" s="6" t="s">
        <v>69</v>
      </c>
    </row>
    <row r="26" spans="1:2" ht="15.05" x14ac:dyDescent="0.2">
      <c r="A26" s="20">
        <v>22</v>
      </c>
      <c r="B26" s="6" t="s">
        <v>70</v>
      </c>
    </row>
    <row r="27" spans="1:2" ht="15.05" x14ac:dyDescent="0.2">
      <c r="A27" s="20">
        <v>23</v>
      </c>
      <c r="B27"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65" x14ac:dyDescent="0.2"/>
  <cols>
    <col min="1" max="1" width="67.7109375" customWidth="1"/>
    <col min="2" max="2" width="21.85546875" customWidth="1"/>
    <col min="3" max="3" width="12" style="10"/>
  </cols>
  <sheetData>
    <row r="1" spans="1:4" ht="11.3" x14ac:dyDescent="0.2">
      <c r="A1" s="15" t="s">
        <v>3</v>
      </c>
      <c r="B1" s="15" t="s">
        <v>32</v>
      </c>
      <c r="C1" s="10" t="s">
        <v>27</v>
      </c>
      <c r="D1" s="9"/>
    </row>
    <row r="2" spans="1:4" ht="11.3" x14ac:dyDescent="0.2">
      <c r="A2" s="15" t="s">
        <v>4</v>
      </c>
      <c r="B2" s="15" t="s">
        <v>51</v>
      </c>
      <c r="C2" s="10" t="s">
        <v>28</v>
      </c>
      <c r="D2" s="9"/>
    </row>
    <row r="3" spans="1:4" ht="11.3" x14ac:dyDescent="0.2">
      <c r="A3" s="15" t="s">
        <v>5</v>
      </c>
      <c r="B3" s="15" t="s">
        <v>52</v>
      </c>
      <c r="C3" s="10" t="s">
        <v>29</v>
      </c>
      <c r="D3" s="9"/>
    </row>
    <row r="4" spans="1:4" ht="11.3" x14ac:dyDescent="0.2">
      <c r="A4" s="15" t="s">
        <v>6</v>
      </c>
      <c r="B4" s="15" t="s">
        <v>53</v>
      </c>
      <c r="C4" s="10" t="s">
        <v>30</v>
      </c>
      <c r="D4" s="9"/>
    </row>
    <row r="5" spans="1:4" ht="11.3" x14ac:dyDescent="0.2">
      <c r="A5" s="15" t="s">
        <v>7</v>
      </c>
      <c r="B5" s="8"/>
      <c r="D5" s="9"/>
    </row>
    <row r="6" spans="1:4" ht="11.3" x14ac:dyDescent="0.2">
      <c r="A6" s="15" t="s">
        <v>8</v>
      </c>
      <c r="B6" s="8"/>
      <c r="D6" s="9"/>
    </row>
    <row r="7" spans="1:4" ht="11.3" x14ac:dyDescent="0.2">
      <c r="A7" s="15" t="s">
        <v>9</v>
      </c>
      <c r="B7" s="8"/>
      <c r="D7" s="9"/>
    </row>
    <row r="8" spans="1:4" ht="11.3" x14ac:dyDescent="0.2">
      <c r="A8" s="15" t="s">
        <v>10</v>
      </c>
      <c r="B8" s="8"/>
      <c r="D8" s="9"/>
    </row>
    <row r="9" spans="1:4" ht="12.05" customHeight="1" x14ac:dyDescent="0.2">
      <c r="A9" s="15" t="s">
        <v>11</v>
      </c>
      <c r="B9" s="8"/>
      <c r="D9" s="9"/>
    </row>
    <row r="10" spans="1:4" ht="11.3" x14ac:dyDescent="0.2">
      <c r="A10" s="15" t="s">
        <v>12</v>
      </c>
      <c r="B10" s="8"/>
      <c r="D10" s="9"/>
    </row>
    <row r="11" spans="1:4" ht="11.3" x14ac:dyDescent="0.2">
      <c r="A11" s="15" t="s">
        <v>13</v>
      </c>
      <c r="B11" s="8"/>
      <c r="D11" s="9"/>
    </row>
    <row r="12" spans="1:4" ht="11.3" x14ac:dyDescent="0.2">
      <c r="A12" s="15" t="s">
        <v>14</v>
      </c>
      <c r="B12" s="8"/>
      <c r="D12" s="9"/>
    </row>
    <row r="13" spans="1:4" ht="11.3" x14ac:dyDescent="0.2">
      <c r="A13" s="15" t="s">
        <v>15</v>
      </c>
      <c r="B13" s="8"/>
      <c r="D13" s="9"/>
    </row>
    <row r="14" spans="1:4" ht="11.3" x14ac:dyDescent="0.2">
      <c r="A14" s="15" t="s">
        <v>16</v>
      </c>
      <c r="B14" s="8"/>
      <c r="D14" s="9"/>
    </row>
    <row r="15" spans="1:4" ht="11.3" x14ac:dyDescent="0.2">
      <c r="A15" s="15" t="s">
        <v>17</v>
      </c>
      <c r="B15" s="8"/>
      <c r="D15" s="9"/>
    </row>
    <row r="16" spans="1:4" ht="11.3" x14ac:dyDescent="0.2">
      <c r="A16" s="15" t="s">
        <v>18</v>
      </c>
      <c r="B16" s="8"/>
      <c r="D16" s="9"/>
    </row>
    <row r="17" spans="1:5" ht="11.3" x14ac:dyDescent="0.2">
      <c r="A17" s="15" t="s">
        <v>19</v>
      </c>
      <c r="B17" s="8"/>
      <c r="D17" s="9"/>
    </row>
    <row r="18" spans="1:5" ht="11.3" x14ac:dyDescent="0.2">
      <c r="A18" s="15" t="s">
        <v>20</v>
      </c>
      <c r="B18" s="8"/>
      <c r="D18" s="9"/>
    </row>
    <row r="19" spans="1:5" ht="11.3" x14ac:dyDescent="0.2">
      <c r="A19" s="15" t="s">
        <v>21</v>
      </c>
      <c r="B19" s="8"/>
      <c r="D19" s="9"/>
    </row>
    <row r="20" spans="1:5" ht="11.3" x14ac:dyDescent="0.2">
      <c r="A20" s="15" t="s">
        <v>22</v>
      </c>
      <c r="B20" s="8"/>
      <c r="D20" s="9"/>
    </row>
    <row r="21" spans="1:5" ht="11.3" x14ac:dyDescent="0.2">
      <c r="A21" s="15" t="s">
        <v>23</v>
      </c>
      <c r="B21" s="8"/>
      <c r="E21" s="9"/>
    </row>
    <row r="22" spans="1:5" ht="11.3" x14ac:dyDescent="0.2">
      <c r="A22" s="15" t="s">
        <v>24</v>
      </c>
      <c r="B22" s="8"/>
      <c r="E22" s="9"/>
    </row>
    <row r="23" spans="1:5" ht="11.3"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www.w3.org/XML/1998/namespace"/>
    <ds:schemaRef ds:uri="http://purl.org/dc/dcmityp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admin</cp:lastModifiedBy>
  <cp:lastPrinted>2017-03-30T22:24:32Z</cp:lastPrinted>
  <dcterms:created xsi:type="dcterms:W3CDTF">2014-10-22T05:35:08Z</dcterms:created>
  <dcterms:modified xsi:type="dcterms:W3CDTF">2023-12-08T15:49:07Z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